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MA/"/>
    </mc:Choice>
  </mc:AlternateContent>
  <xr:revisionPtr revIDLastSave="1" documentId="8_{20A32D8D-61D9-486B-A674-99AD91EA34A2}" xr6:coauthVersionLast="47" xr6:coauthVersionMax="47" xr10:uidLastSave="{0385F9F5-3019-47F7-BF29-C1D4134CD15B}"/>
  <bookViews>
    <workbookView xWindow="-120" yWindow="-120" windowWidth="29040" windowHeight="15840" tabRatio="827" firstSheet="2" activeTab="2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Report" sheetId="29" r:id="rId3"/>
    <sheet name="Suppl_relrt" sheetId="26" r:id="rId4"/>
    <sheet name="fig_tbldata" sheetId="31" r:id="rId5"/>
    <sheet name="tbl_sig" sheetId="32" r:id="rId6"/>
    <sheet name="orig_data" sheetId="3" r:id="rId7"/>
    <sheet name="tbl_sig_relrt" sheetId="28" r:id="rId8"/>
    <sheet name="tbl_data_relrt" sheetId="25" r:id="rId9"/>
    <sheet name="Figure_prevalence_count" sheetId="4" state="hidden" r:id="rId10"/>
  </sheets>
  <definedNames>
    <definedName name="IDX" localSheetId="6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2" l="1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L10" i="31"/>
  <c r="J10" i="31"/>
  <c r="H10" i="31"/>
  <c r="F10" i="31"/>
  <c r="D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M7" i="31"/>
  <c r="L7" i="31"/>
  <c r="K7" i="31"/>
  <c r="J7" i="31"/>
  <c r="I7" i="31"/>
  <c r="H7" i="31"/>
  <c r="G7" i="31"/>
  <c r="F7" i="31"/>
  <c r="E7" i="31"/>
  <c r="D7" i="31"/>
  <c r="C7" i="31"/>
  <c r="B7" i="31"/>
  <c r="M6" i="31"/>
  <c r="L6" i="31"/>
  <c r="K6" i="31"/>
  <c r="J6" i="31"/>
  <c r="I6" i="31"/>
  <c r="H6" i="31"/>
  <c r="G6" i="31"/>
  <c r="F6" i="31"/>
  <c r="E6" i="31"/>
  <c r="D6" i="31"/>
  <c r="C6" i="31"/>
  <c r="B6" i="31"/>
  <c r="M5" i="31"/>
  <c r="L5" i="31"/>
  <c r="K5" i="31"/>
  <c r="J5" i="31"/>
  <c r="I5" i="31"/>
  <c r="H5" i="31"/>
  <c r="G5" i="31"/>
  <c r="F5" i="31"/>
  <c r="E5" i="31"/>
  <c r="D5" i="31"/>
  <c r="C5" i="31"/>
  <c r="B5" i="31"/>
  <c r="M4" i="31"/>
  <c r="L4" i="31"/>
  <c r="K4" i="31"/>
  <c r="J4" i="31"/>
  <c r="I4" i="31"/>
  <c r="H4" i="31"/>
  <c r="G4" i="31"/>
  <c r="F4" i="31"/>
  <c r="E4" i="31"/>
  <c r="D4" i="31"/>
  <c r="C4" i="31"/>
  <c r="B4" i="31"/>
  <c r="L11" i="31"/>
  <c r="J11" i="31"/>
  <c r="H11" i="31"/>
  <c r="F11" i="31"/>
  <c r="D11" i="31"/>
  <c r="B11" i="31"/>
  <c r="B12" i="31" l="1"/>
  <c r="F12" i="31"/>
  <c r="J12" i="31"/>
  <c r="D12" i="31"/>
  <c r="H12" i="31"/>
  <c r="L12" i="31"/>
  <c r="G11" i="28"/>
  <c r="F11" i="28"/>
  <c r="E11" i="28"/>
  <c r="D11" i="28"/>
  <c r="C11" i="28"/>
  <c r="B11" i="28"/>
  <c r="G10" i="28"/>
  <c r="F10" i="28"/>
  <c r="E10" i="28"/>
  <c r="D10" i="28"/>
  <c r="C10" i="28"/>
  <c r="B10" i="28"/>
  <c r="G9" i="28"/>
  <c r="F9" i="28"/>
  <c r="E9" i="28"/>
  <c r="D9" i="28"/>
  <c r="C9" i="28"/>
  <c r="B9" i="28"/>
  <c r="G8" i="28"/>
  <c r="F8" i="28"/>
  <c r="E8" i="28"/>
  <c r="D8" i="28"/>
  <c r="C8" i="28"/>
  <c r="B8" i="28"/>
  <c r="G7" i="28"/>
  <c r="F7" i="28"/>
  <c r="E7" i="28"/>
  <c r="D7" i="28"/>
  <c r="C7" i="28"/>
  <c r="B7" i="28"/>
  <c r="G6" i="28"/>
  <c r="F6" i="28"/>
  <c r="E6" i="28"/>
  <c r="D6" i="28"/>
  <c r="C6" i="28"/>
  <c r="B6" i="28"/>
  <c r="S8" i="25" l="1"/>
  <c r="R8" i="25"/>
  <c r="Q8" i="25"/>
  <c r="P8" i="25"/>
  <c r="O8" i="25"/>
  <c r="N8" i="25"/>
  <c r="F10" i="26" s="1"/>
  <c r="M8" i="25"/>
  <c r="L8" i="25"/>
  <c r="K8" i="25"/>
  <c r="J8" i="25"/>
  <c r="I8" i="25"/>
  <c r="H8" i="25"/>
  <c r="G8" i="25"/>
  <c r="F8" i="25"/>
  <c r="E8" i="25"/>
  <c r="D8" i="25"/>
  <c r="C8" i="25"/>
  <c r="B8" i="25"/>
  <c r="B10" i="26" s="1"/>
  <c r="S7" i="25"/>
  <c r="R7" i="25"/>
  <c r="Q7" i="25"/>
  <c r="P7" i="25"/>
  <c r="O7" i="25"/>
  <c r="N7" i="25"/>
  <c r="M7" i="25"/>
  <c r="L7" i="25"/>
  <c r="K7" i="25"/>
  <c r="J7" i="25"/>
  <c r="I7" i="25"/>
  <c r="H7" i="25"/>
  <c r="D9" i="26" s="1"/>
  <c r="G7" i="25"/>
  <c r="F7" i="25"/>
  <c r="E7" i="25"/>
  <c r="D7" i="25"/>
  <c r="C7" i="25"/>
  <c r="B7" i="25"/>
  <c r="S6" i="25"/>
  <c r="R6" i="25"/>
  <c r="Q6" i="25"/>
  <c r="P6" i="25"/>
  <c r="O6" i="25"/>
  <c r="N6" i="25"/>
  <c r="F8" i="26" s="1"/>
  <c r="M6" i="25"/>
  <c r="L6" i="25"/>
  <c r="K6" i="25"/>
  <c r="J6" i="25"/>
  <c r="I6" i="25"/>
  <c r="H6" i="25"/>
  <c r="G6" i="25"/>
  <c r="F6" i="25"/>
  <c r="E6" i="25"/>
  <c r="D6" i="25"/>
  <c r="C6" i="25"/>
  <c r="B6" i="25"/>
  <c r="B8" i="26" s="1"/>
  <c r="S5" i="25"/>
  <c r="R5" i="25"/>
  <c r="Q5" i="25"/>
  <c r="P5" i="25"/>
  <c r="O5" i="25"/>
  <c r="N5" i="25"/>
  <c r="M5" i="25"/>
  <c r="L5" i="25"/>
  <c r="K5" i="25"/>
  <c r="J5" i="25"/>
  <c r="I5" i="25"/>
  <c r="H5" i="25"/>
  <c r="D7" i="26" s="1"/>
  <c r="G5" i="25"/>
  <c r="F5" i="25"/>
  <c r="E5" i="25"/>
  <c r="D5" i="25"/>
  <c r="C5" i="25"/>
  <c r="B5" i="25"/>
  <c r="S4" i="25"/>
  <c r="R4" i="25"/>
  <c r="Q4" i="25"/>
  <c r="P4" i="25"/>
  <c r="O4" i="25"/>
  <c r="N4" i="25"/>
  <c r="F6" i="26" s="1"/>
  <c r="M4" i="25"/>
  <c r="L4" i="25"/>
  <c r="K4" i="25"/>
  <c r="J4" i="25"/>
  <c r="I4" i="25"/>
  <c r="H4" i="25"/>
  <c r="G4" i="25"/>
  <c r="F4" i="25"/>
  <c r="E4" i="25"/>
  <c r="D4" i="25"/>
  <c r="C4" i="25"/>
  <c r="B4" i="25"/>
  <c r="B6" i="26" s="1"/>
  <c r="C6" i="26" l="1"/>
  <c r="G6" i="26"/>
  <c r="E7" i="26"/>
  <c r="C8" i="26"/>
  <c r="G8" i="26"/>
  <c r="E9" i="26"/>
  <c r="C10" i="26"/>
  <c r="G10" i="26"/>
  <c r="E6" i="26"/>
  <c r="C7" i="26"/>
  <c r="G7" i="26"/>
  <c r="E8" i="26"/>
  <c r="C9" i="26"/>
  <c r="G9" i="26"/>
  <c r="E10" i="26"/>
  <c r="D6" i="26"/>
  <c r="B7" i="26"/>
  <c r="F7" i="26"/>
  <c r="D8" i="26"/>
  <c r="B9" i="26"/>
  <c r="F9" i="26"/>
  <c r="D10" i="26"/>
</calcChain>
</file>

<file path=xl/sharedStrings.xml><?xml version="1.0" encoding="utf-8"?>
<sst xmlns="http://schemas.openxmlformats.org/spreadsheetml/2006/main" count="183" uniqueCount="62">
  <si>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</si>
  <si>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</si>
  <si>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</si>
  <si>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</si>
  <si>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</si>
  <si>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</si>
  <si>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</si>
  <si>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</si>
  <si>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</si>
  <si>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</si>
  <si>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</si>
  <si>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</si>
  <si>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</si>
  <si>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</si>
  <si>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</si>
  <si>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</si>
  <si>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</si>
  <si>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</si>
  <si>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</si>
  <si>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</si>
  <si>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</si>
  <si>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</si>
  <si>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</si>
  <si>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</si>
  <si>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</si>
  <si>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</si>
  <si>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</si>
  <si>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</si>
  <si>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</si>
  <si>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</si>
  <si>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</si>
  <si>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</si>
  <si>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</si>
  <si>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</si>
  <si>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</si>
  <si>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</si>
  <si>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</si>
  <si>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</si>
  <si>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</si>
  <si>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</si>
  <si>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</si>
  <si>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</si>
  <si>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</si>
  <si>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</si>
  <si>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</si>
  <si>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</si>
  <si>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</si>
  <si>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</si>
  <si>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</si>
  <si>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S:\asp\prog\natdik\Obj1_2\Obj1_2_ESAC_Tables2_All_v2.sas July 10, 2018 11:30</t>
  </si>
  <si>
    <t>Table 2.1. Adjusted Proportions(%) of group4 J01MA in Total MB population by RHA</t>
  </si>
  <si>
    <t>Adjusted J01MA : Estimates of Time Trends by RHA</t>
  </si>
  <si>
    <t>Adjusted J01MA : 2016 vs 2011(ref) by RHA</t>
  </si>
  <si>
    <t>\\mchpe.cpe.umanitoba.ca\MCHP\Public\Shared Resources\Project\asp\Analyses\DDD\DDD rates\Obj1_Part2_ESAC indicators\ESAC_Table2_ByRHA_withStats\J01MA\ESAC_Table2_1_ByRHA_TotalMBpop_Adj_J01MA_v2.html</t>
  </si>
  <si>
    <t>Age- and sex-adjusted relative rate, 95% CI, all prescribers</t>
  </si>
  <si>
    <t>Count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</si>
  <si>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</si>
  <si>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Rate</t>
  </si>
  <si>
    <t>2011 vs 2016</t>
  </si>
  <si>
    <t>Label</t>
  </si>
  <si>
    <t>Notation</t>
  </si>
  <si>
    <t>Supplement Table X.X: Consumption of Fluoroquinolones (J01MA) as Percentage of Antibiotics Overall (J01) Relative to Manitoba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</si>
</sst>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/>
      <right/>
      <top style="thin">
        <color theme="7"/>
      </top>
      <bottom/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4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42" fontId="14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44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5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1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Font="1"/>
    <xf numFmtId="0" fontId="28" fillId="33" borderId="0" xfId="0" applyFont="1" applyFill="1"/>
    <xf numFmtId="0" fontId="29" fillId="34" borderId="26" xfId="58" applyFont="1" applyBorder="1">
      <alignment horizontal="center" vertical="center" wrapText="1"/>
    </xf>
    <xf numFmtId="0" fontId="29" fillId="34" borderId="32" xfId="58" applyFont="1" applyBorder="1">
      <alignment horizontal="center" vertical="center" wrapText="1"/>
    </xf>
    <xf numFmtId="0" fontId="30" fillId="33" borderId="33" xfId="59" applyNumberFormat="1" applyFont="1" applyFill="1" applyBorder="1" applyAlignment="1">
      <alignment horizontal="left" vertical="center" indent="1"/>
    </xf>
    <xf numFmtId="0" fontId="31" fillId="33" borderId="37" xfId="0" applyFont="1" applyFill="1" applyBorder="1" applyAlignment="1">
      <alignment horizontal="center" vertical="center" wrapText="1"/>
    </xf>
    <xf numFmtId="0" fontId="31" fillId="33" borderId="34" xfId="0" applyFont="1" applyFill="1" applyBorder="1" applyAlignment="1">
      <alignment horizontal="center" vertical="center" wrapText="1"/>
    </xf>
    <xf numFmtId="0" fontId="30" fillId="36" borderId="35" xfId="59" applyNumberFormat="1" applyFont="1" applyFill="1" applyBorder="1" applyAlignment="1">
      <alignment horizontal="left" vertical="center" indent="1"/>
    </xf>
    <xf numFmtId="0" fontId="31" fillId="36" borderId="36" xfId="0" applyFont="1" applyFill="1" applyBorder="1" applyAlignment="1">
      <alignment horizontal="center" vertical="center" wrapText="1"/>
    </xf>
    <xf numFmtId="0" fontId="31" fillId="36" borderId="27" xfId="0" applyFont="1" applyFill="1" applyBorder="1" applyAlignment="1">
      <alignment horizontal="center" vertical="center" wrapText="1"/>
    </xf>
    <xf numFmtId="0" fontId="30" fillId="33" borderId="35" xfId="59" applyNumberFormat="1" applyFont="1" applyFill="1" applyBorder="1" applyAlignment="1">
      <alignment horizontal="left" vertical="center" indent="1"/>
    </xf>
    <xf numFmtId="0" fontId="31" fillId="33" borderId="36" xfId="0" applyFont="1" applyFill="1" applyBorder="1" applyAlignment="1">
      <alignment horizontal="center" vertical="center" wrapText="1"/>
    </xf>
    <xf numFmtId="0" fontId="31" fillId="33" borderId="27" xfId="0" applyFont="1" applyFill="1" applyBorder="1" applyAlignment="1">
      <alignment horizontal="center" vertical="center" wrapText="1"/>
    </xf>
    <xf numFmtId="0" fontId="31" fillId="33" borderId="0" xfId="0" applyFont="1" applyFill="1"/>
    <xf numFmtId="0" fontId="29" fillId="34" borderId="29" xfId="58" applyFont="1" applyBorder="1">
      <alignment horizontal="center" vertical="center" wrapText="1"/>
    </xf>
    <xf numFmtId="0" fontId="29" fillId="34" borderId="30" xfId="58" applyFont="1" applyBorder="1">
      <alignment horizontal="center" vertical="center" wrapText="1"/>
    </xf>
    <xf numFmtId="0" fontId="29" fillId="34" borderId="28" xfId="58" applyFont="1" applyBorder="1" applyAlignment="1">
      <alignment horizontal="center" vertical="center" wrapText="1"/>
    </xf>
    <xf numFmtId="0" fontId="29" fillId="34" borderId="31" xfId="58" applyFont="1" applyBorder="1" applyAlignment="1">
      <alignment horizontal="center" vertical="center" wrapText="1"/>
    </xf>
    <xf numFmtId="0" fontId="32" fillId="33" borderId="38" xfId="55" applyFont="1" applyFill="1" applyBorder="1" applyAlignment="1">
      <alignment horizontal="left" vertical="center" indent="1"/>
    </xf>
    <xf numFmtId="49" fontId="30" fillId="33" borderId="0" xfId="62" applyFont="1">
      <alignment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3"/>
      <tableStyleElement type="secondRowStripe" dxfId="2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theme" Target="theme/theme1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1.xml"/><Relationship Id="rId10" Type="http://schemas.openxmlformats.org/officeDocument/2006/relationships/chartsheet" Target="chartsheets/sheet4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624124906001517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10.0966</c:v>
                </c:pt>
                <c:pt idx="1">
                  <c:v>9.7012</c:v>
                </c:pt>
                <c:pt idx="2">
                  <c:v>10.2164</c:v>
                </c:pt>
                <c:pt idx="3">
                  <c:v>10.3116</c:v>
                </c:pt>
                <c:pt idx="4">
                  <c:v>8.4206000000000003</c:v>
                </c:pt>
                <c:pt idx="5">
                  <c:v>8.1776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26-48C3-A0A5-9B8D1BF5AF5A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10.575200000000001</c:v>
                </c:pt>
                <c:pt idx="1">
                  <c:v>10.6374</c:v>
                </c:pt>
                <c:pt idx="2">
                  <c:v>9.8686000000000007</c:v>
                </c:pt>
                <c:pt idx="3">
                  <c:v>11.1168</c:v>
                </c:pt>
                <c:pt idx="4">
                  <c:v>10.4259</c:v>
                </c:pt>
                <c:pt idx="5">
                  <c:v>11.1759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26-48C3-A0A5-9B8D1BF5AF5A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11.0276</c:v>
                </c:pt>
                <c:pt idx="1">
                  <c:v>9.1750000000000007</c:v>
                </c:pt>
                <c:pt idx="2">
                  <c:v>9.2975999999999992</c:v>
                </c:pt>
                <c:pt idx="3">
                  <c:v>11.1225</c:v>
                </c:pt>
                <c:pt idx="4">
                  <c:v>10.303000000000001</c:v>
                </c:pt>
                <c:pt idx="5">
                  <c:v>9.3187999999999995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126-48C3-A0A5-9B8D1BF5AF5A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10.1806</c:v>
                </c:pt>
                <c:pt idx="1">
                  <c:v>8.6653000000000002</c:v>
                </c:pt>
                <c:pt idx="2">
                  <c:v>9.5570000000000004</c:v>
                </c:pt>
                <c:pt idx="3">
                  <c:v>9.6524000000000001</c:v>
                </c:pt>
                <c:pt idx="4">
                  <c:v>8.4041999999999994</c:v>
                </c:pt>
                <c:pt idx="5">
                  <c:v>8.3323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26-48C3-A0A5-9B8D1BF5AF5A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7.4344000000000001</c:v>
                </c:pt>
                <c:pt idx="1">
                  <c:v>7.5644</c:v>
                </c:pt>
                <c:pt idx="2">
                  <c:v>8.5422999999999991</c:v>
                </c:pt>
                <c:pt idx="3">
                  <c:v>7.5674999999999999</c:v>
                </c:pt>
                <c:pt idx="4">
                  <c:v>7.2923</c:v>
                </c:pt>
                <c:pt idx="5">
                  <c:v>7.0153999999999996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126-48C3-A0A5-9B8D1BF5AF5A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10.5603</c:v>
                </c:pt>
                <c:pt idx="1">
                  <c:v>9.9949999999999992</c:v>
                </c:pt>
                <c:pt idx="2">
                  <c:v>9.9443000000000001</c:v>
                </c:pt>
                <c:pt idx="3">
                  <c:v>11.0252</c:v>
                </c:pt>
                <c:pt idx="4">
                  <c:v>9.8756000000000004</c:v>
                </c:pt>
                <c:pt idx="5">
                  <c:v>10.143000000000001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126-48C3-A0A5-9B8D1BF5A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62153797939438"/>
          <c:y val="0.62972127375100506"/>
          <c:w val="0.2872923571120774"/>
          <c:h val="0.2190550740898084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tabSelected="1"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7609" cy="4141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447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Consumption of Fluoroquinolones (J01MA) as Percent of Total Antibacterials (J01) 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Analyses/DDD/DDD%20rates/Obj1_Part2_ESAC%20indicators/ESAC_Table2_ByRHA_withStats/J01MA/ESAC_Table2_1_ByRHA_TotalMBpop_Adj_J01MA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M17"/>
  <sheetViews>
    <sheetView workbookViewId="0">
      <selection activeCell="A2" sqref="A2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ht="25.9" customHeight="1" x14ac:dyDescent="0.25">
      <c r="A1" s="51" t="s">
        <v>61</v>
      </c>
      <c r="B1" s="51"/>
      <c r="C1" s="51"/>
      <c r="D1" s="51"/>
      <c r="E1" s="51"/>
      <c r="F1" s="51"/>
      <c r="G1" s="51"/>
    </row>
    <row r="2" spans="1:13" x14ac:dyDescent="0.25">
      <c r="A2" s="45" t="s">
        <v>54</v>
      </c>
      <c r="B2" s="33"/>
      <c r="C2" s="33"/>
      <c r="D2" s="33"/>
      <c r="E2" s="33"/>
      <c r="F2" s="33"/>
      <c r="G2" s="33"/>
    </row>
    <row r="3" spans="1:13" ht="7.5" customHeight="1" x14ac:dyDescent="0.25">
      <c r="A3" s="33"/>
      <c r="B3" s="33"/>
      <c r="C3" s="33"/>
      <c r="D3" s="33"/>
      <c r="E3" s="33"/>
      <c r="F3" s="33"/>
      <c r="G3" s="33"/>
    </row>
    <row r="4" spans="1:13" ht="16.5" customHeight="1" x14ac:dyDescent="0.25">
      <c r="A4" s="48" t="s">
        <v>20</v>
      </c>
      <c r="B4" s="46" t="s">
        <v>14</v>
      </c>
      <c r="C4" s="46"/>
      <c r="D4" s="46"/>
      <c r="E4" s="46"/>
      <c r="F4" s="46"/>
      <c r="G4" s="47"/>
    </row>
    <row r="5" spans="1:13" ht="16.5" customHeight="1" x14ac:dyDescent="0.25">
      <c r="A5" s="49"/>
      <c r="B5" s="34">
        <v>2011</v>
      </c>
      <c r="C5" s="34">
        <v>2012</v>
      </c>
      <c r="D5" s="34">
        <v>2013</v>
      </c>
      <c r="E5" s="34">
        <v>2014</v>
      </c>
      <c r="F5" s="34">
        <v>2015</v>
      </c>
      <c r="G5" s="35">
        <v>2016</v>
      </c>
    </row>
    <row r="6" spans="1:13" ht="35.1" customHeight="1" x14ac:dyDescent="0.25">
      <c r="A6" s="36" t="s">
        <v>3</v>
      </c>
      <c r="B6" s="37" t="str">
        <f>CONCATENATE(tbl_data_relrt!B4, CHAR(10), "(",tbl_data_relrt!C4,", ",tbl_data_relrt!D4,")")</f>
        <v>0.96
(0.76, 1.20)</v>
      </c>
      <c r="C6" s="37" t="str">
        <f>CONCATENATE(tbl_data_relrt!E4,CHAR(10),"(",tbl_data_relrt!F4,", ",tbl_data_relrt!G4,")")</f>
        <v>0.97
(0.78, 1.21)</v>
      </c>
      <c r="D6" s="37" t="str">
        <f>CONCATENATE(tbl_data_relrt!H4, CHAR(10), "(",tbl_data_relrt!I4,", ",tbl_data_relrt!J4,")")</f>
        <v>1.03
(0.82, 1.29)</v>
      </c>
      <c r="E6" s="37" t="str">
        <f>CONCATENATE(tbl_data_relrt!K4, CHAR(10), "(",tbl_data_relrt!L4,", ",tbl_data_relrt!M4,")")</f>
        <v>0.94
(0.75, 1.17)</v>
      </c>
      <c r="F6" s="37" t="str">
        <f>CONCATENATE(tbl_data_relrt!N4,CHAR(10),  "(",tbl_data_relrt!O4,", ",tbl_data_relrt!P4,")")</f>
        <v>0.85
(0.68, 1.07)</v>
      </c>
      <c r="G6" s="38" t="str">
        <f>CONCATENATE(tbl_data_relrt!Q4, CHAR(10), "(",tbl_data_relrt!R4,", ",tbl_data_relrt!S4,")")</f>
        <v>0.81
(0.64, 1.01)</v>
      </c>
    </row>
    <row r="7" spans="1:13" ht="35.1" customHeight="1" x14ac:dyDescent="0.25">
      <c r="A7" s="39" t="s">
        <v>21</v>
      </c>
      <c r="B7" s="40" t="str">
        <f>CONCATENATE(tbl_data_relrt!B5, CHAR(10), "(",tbl_data_relrt!C5,", ",tbl_data_relrt!D5,")")</f>
        <v>1.00
(0.80, 1.25)</v>
      </c>
      <c r="C7" s="40" t="str">
        <f>CONCATENATE(tbl_data_relrt!E5, CHAR(10), "(",tbl_data_relrt!F5,", ",tbl_data_relrt!G5,")")</f>
        <v>1.06
(0.85, 1.33)</v>
      </c>
      <c r="D7" s="40" t="str">
        <f>CONCATENATE(tbl_data_relrt!H5, CHAR(10), "(",tbl_data_relrt!I5,", ",tbl_data_relrt!J5,")")</f>
        <v>0.99
(0.79, 1.24)</v>
      </c>
      <c r="E7" s="40" t="str">
        <f>CONCATENATE(tbl_data_relrt!K5, CHAR(10), "(",tbl_data_relrt!L5,", ",tbl_data_relrt!M5,")")</f>
        <v>1.01
(0.81, 1.26)</v>
      </c>
      <c r="F7" s="40" t="str">
        <f>CONCATENATE(tbl_data_relrt!N5, CHAR(10), "(",tbl_data_relrt!O5,", ",tbl_data_relrt!P5,")")</f>
        <v>1.06
(0.84, 1.32)</v>
      </c>
      <c r="G7" s="41" t="str">
        <f>CONCATENATE(tbl_data_relrt!Q5, CHAR(10), "(",tbl_data_relrt!R5,", ",tbl_data_relrt!S5,")")</f>
        <v>1.10
(0.88, 1.38)</v>
      </c>
    </row>
    <row r="8" spans="1:13" ht="35.1" customHeight="1" x14ac:dyDescent="0.25">
      <c r="A8" s="42" t="s">
        <v>2</v>
      </c>
      <c r="B8" s="43" t="str">
        <f>CONCATENATE(tbl_data_relrt!B6,CHAR(10),  "(",tbl_data_relrt!C6,", ",tbl_data_relrt!D6,")")</f>
        <v>1.04
(0.83, 1.31)</v>
      </c>
      <c r="C8" s="43" t="str">
        <f>CONCATENATE(tbl_data_relrt!E6,CHAR(10),  "(",tbl_data_relrt!F6,", ",tbl_data_relrt!G6,")")</f>
        <v>0.92
(0.73, 1.15)</v>
      </c>
      <c r="D8" s="43" t="str">
        <f>CONCATENATE(tbl_data_relrt!H6,CHAR(10),  "(",tbl_data_relrt!I6,", ",tbl_data_relrt!J6,")")</f>
        <v>0.94
(0.75, 1.17)</v>
      </c>
      <c r="E8" s="43" t="str">
        <f>CONCATENATE(tbl_data_relrt!K6, CHAR(10), "(",tbl_data_relrt!L6,", ",tbl_data_relrt!M6,")")</f>
        <v>1.01
(0.81, 1.26)</v>
      </c>
      <c r="F8" s="43" t="str">
        <f>CONCATENATE(tbl_data_relrt!N6, CHAR(10), "(",tbl_data_relrt!O6,", ",tbl_data_relrt!P6,")")</f>
        <v>1.04
(0.83, 1.31)</v>
      </c>
      <c r="G8" s="44" t="str">
        <f>CONCATENATE(tbl_data_relrt!Q6, CHAR(10), "(",tbl_data_relrt!R6,", ",tbl_data_relrt!S6,")")</f>
        <v>0.92
(0.73, 1.15)</v>
      </c>
      <c r="M8" s="20"/>
    </row>
    <row r="9" spans="1:13" ht="35.1" customHeight="1" x14ac:dyDescent="0.25">
      <c r="A9" s="39" t="s">
        <v>16</v>
      </c>
      <c r="B9" s="40" t="str">
        <f>CONCATENATE(tbl_data_relrt!B7, CHAR(10), "(",tbl_data_relrt!C7,", ",tbl_data_relrt!D7,")")</f>
        <v>0.96
(0.77, 1.21)</v>
      </c>
      <c r="C9" s="40" t="str">
        <f>CONCATENATE(tbl_data_relrt!E7,CHAR(10),  "(",tbl_data_relrt!F7,", ",tbl_data_relrt!G7,")")</f>
        <v>0.87
(0.69, 1.08)</v>
      </c>
      <c r="D9" s="40" t="str">
        <f>CONCATENATE(tbl_data_relrt!H7, CHAR(10), "(",tbl_data_relrt!I7,", ",tbl_data_relrt!J7,")")</f>
        <v>0.96
(0.77, 1.20)</v>
      </c>
      <c r="E9" s="40" t="str">
        <f>CONCATENATE(tbl_data_relrt!K7, CHAR(10), "(",tbl_data_relrt!L7,", ",tbl_data_relrt!M7,")")</f>
        <v>0.88
(0.70, 1.10)</v>
      </c>
      <c r="F9" s="40" t="str">
        <f>CONCATENATE(tbl_data_relrt!N7, CHAR(10), "(",tbl_data_relrt!O7,", ",tbl_data_relrt!P7,")")</f>
        <v>0.85
(0.68, 1.06)</v>
      </c>
      <c r="G9" s="41" t="str">
        <f>CONCATENATE(tbl_data_relrt!Q7, CHAR(10), "(",tbl_data_relrt!R7,", ",tbl_data_relrt!S7,")")</f>
        <v>0.82
(0.66, 1.03)</v>
      </c>
    </row>
    <row r="10" spans="1:13" ht="34.5" customHeight="1" x14ac:dyDescent="0.25">
      <c r="A10" s="42" t="s">
        <v>15</v>
      </c>
      <c r="B10" s="43" t="str">
        <f>CONCATENATE(tbl_data_relrt!B8, CHAR(10), "(",tbl_data_relrt!C8,", ",tbl_data_relrt!D8,")")</f>
        <v>0.70
(0.56, 0.88)</v>
      </c>
      <c r="C10" s="43" t="str">
        <f>CONCATENATE(tbl_data_relrt!E8, CHAR(10), "(",tbl_data_relrt!F8,", ",tbl_data_relrt!G8,")")</f>
        <v>0.76
(0.60, 0.95)</v>
      </c>
      <c r="D10" s="43" t="str">
        <f>CONCATENATE(tbl_data_relrt!H8,CHAR(10),  "(",tbl_data_relrt!I8,", ",tbl_data_relrt!J8,")")</f>
        <v>0.86
(0.69, 1.07)</v>
      </c>
      <c r="E10" s="43" t="str">
        <f>CONCATENATE(tbl_data_relrt!K8, CHAR(10), "(",tbl_data_relrt!L8,", ",tbl_data_relrt!M8,")")</f>
        <v>0.69
(0.55, 0.86)</v>
      </c>
      <c r="F10" s="43" t="str">
        <f>CONCATENATE(tbl_data_relrt!N8, CHAR(10), "(",tbl_data_relrt!O8,", ",tbl_data_relrt!P8,")")</f>
        <v>0.74
(0.59, 0.92)</v>
      </c>
      <c r="G10" s="44" t="str">
        <f>CONCATENATE(tbl_data_relrt!Q8, CHAR(10), "(",tbl_data_relrt!R8,", ",tbl_data_relrt!S8,")")</f>
        <v>0.69
(0.55, 0.87)</v>
      </c>
    </row>
    <row r="11" spans="1:13" x14ac:dyDescent="0.25">
      <c r="A11" s="50" t="s">
        <v>56</v>
      </c>
      <c r="B11" s="50"/>
      <c r="C11" s="50"/>
      <c r="D11" s="50"/>
      <c r="E11" s="50"/>
      <c r="F11" s="50"/>
      <c r="G11" s="50"/>
    </row>
    <row r="17" spans="13:13" x14ac:dyDescent="0.25">
      <c r="M17" s="21"/>
    </row>
  </sheetData>
  <mergeCells count="4">
    <mergeCell ref="B4:G4"/>
    <mergeCell ref="A4:A5"/>
    <mergeCell ref="A11:G11"/>
    <mergeCell ref="A1:G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tbl_sig_relrt!B6=1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12"/>
  <sheetViews>
    <sheetView workbookViewId="0"/>
  </sheetViews>
  <sheetFormatPr defaultColWidth="9.140625" defaultRowHeight="15" x14ac:dyDescent="0.25"/>
  <cols>
    <col min="1" max="1" width="11.7109375" style="3" bestFit="1" customWidth="1"/>
    <col min="2" max="2" width="9.140625" style="3"/>
    <col min="3" max="3" width="9.140625" style="30"/>
    <col min="4" max="4" width="9.140625" style="3"/>
    <col min="5" max="5" width="9.140625" style="30"/>
    <col min="6" max="6" width="9.140625" style="3"/>
    <col min="7" max="7" width="9.140625" style="30"/>
    <col min="8" max="8" width="9.140625" style="3"/>
    <col min="9" max="9" width="9.140625" style="30"/>
    <col min="10" max="10" width="9.140625" style="3"/>
    <col min="11" max="11" width="9.140625" style="30"/>
    <col min="12" max="12" width="9.140625" style="3"/>
    <col min="13" max="13" width="9.140625" style="30"/>
    <col min="14" max="16384" width="9.140625" style="3"/>
  </cols>
  <sheetData>
    <row r="2" spans="1:13" s="26" customFormat="1" ht="60" x14ac:dyDescent="0.25">
      <c r="B2" s="26" t="s">
        <v>3</v>
      </c>
      <c r="C2" s="27"/>
      <c r="D2" s="26" t="s">
        <v>21</v>
      </c>
      <c r="E2" s="27"/>
      <c r="F2" s="26" t="s">
        <v>2</v>
      </c>
      <c r="G2" s="27"/>
      <c r="H2" s="26" t="s">
        <v>16</v>
      </c>
      <c r="I2" s="27"/>
      <c r="J2" s="26" t="s">
        <v>15</v>
      </c>
      <c r="K2" s="27"/>
      <c r="L2" s="26" t="s">
        <v>1</v>
      </c>
      <c r="M2" s="27"/>
    </row>
    <row r="3" spans="1:13" s="11" customFormat="1" x14ac:dyDescent="0.25">
      <c r="B3" s="11" t="s">
        <v>55</v>
      </c>
      <c r="C3" s="28" t="s">
        <v>57</v>
      </c>
      <c r="D3" s="11" t="s">
        <v>55</v>
      </c>
      <c r="E3" s="28" t="s">
        <v>57</v>
      </c>
      <c r="F3" s="11" t="s">
        <v>55</v>
      </c>
      <c r="G3" s="28" t="s">
        <v>57</v>
      </c>
      <c r="H3" s="11" t="s">
        <v>55</v>
      </c>
      <c r="I3" s="28" t="s">
        <v>57</v>
      </c>
      <c r="J3" s="11" t="s">
        <v>55</v>
      </c>
      <c r="K3" s="28" t="s">
        <v>57</v>
      </c>
      <c r="L3" s="11" t="s">
        <v>55</v>
      </c>
      <c r="M3" s="28" t="s">
        <v>57</v>
      </c>
    </row>
    <row r="4" spans="1:13" x14ac:dyDescent="0.25">
      <c r="A4" s="11">
        <v>2011</v>
      </c>
      <c r="B4" s="29">
        <f>orig_data!C7</f>
        <v>101114.75</v>
      </c>
      <c r="C4" s="30">
        <f>orig_data!E7</f>
        <v>10.0966</v>
      </c>
      <c r="D4" s="29">
        <f>orig_data!C13</f>
        <v>497014.25</v>
      </c>
      <c r="E4" s="30">
        <f>orig_data!E13</f>
        <v>10.575200000000001</v>
      </c>
      <c r="F4" s="29">
        <f>orig_data!C19</f>
        <v>167400.25</v>
      </c>
      <c r="G4" s="30">
        <f>orig_data!E19</f>
        <v>11.0276</v>
      </c>
      <c r="H4" s="29">
        <f>orig_data!C25</f>
        <v>98881</v>
      </c>
      <c r="I4" s="30">
        <f>orig_data!E25</f>
        <v>10.1806</v>
      </c>
      <c r="J4" s="29">
        <f>orig_data!C31</f>
        <v>32538.25</v>
      </c>
      <c r="K4" s="30">
        <f>orig_data!E31</f>
        <v>7.4344000000000001</v>
      </c>
      <c r="L4" s="29">
        <f>orig_data!C37</f>
        <v>896948.5</v>
      </c>
      <c r="M4" s="30">
        <f>orig_data!E37</f>
        <v>10.5603</v>
      </c>
    </row>
    <row r="5" spans="1:13" x14ac:dyDescent="0.25">
      <c r="A5" s="11">
        <v>2012</v>
      </c>
      <c r="B5" s="29">
        <f>orig_data!C8</f>
        <v>105634.75</v>
      </c>
      <c r="C5" s="30">
        <f>orig_data!E8</f>
        <v>9.7012</v>
      </c>
      <c r="D5" s="29">
        <f>orig_data!C14</f>
        <v>505548.25</v>
      </c>
      <c r="E5" s="30">
        <f>orig_data!E14</f>
        <v>10.6374</v>
      </c>
      <c r="F5" s="29">
        <f>orig_data!C20</f>
        <v>152018.75</v>
      </c>
      <c r="G5" s="30">
        <f>orig_data!E20</f>
        <v>9.1750000000000007</v>
      </c>
      <c r="H5" s="29">
        <f>orig_data!C26</f>
        <v>91994.25</v>
      </c>
      <c r="I5" s="30">
        <f>orig_data!E26</f>
        <v>8.6653000000000002</v>
      </c>
      <c r="J5" s="29">
        <f>orig_data!C32</f>
        <v>32468.75</v>
      </c>
      <c r="K5" s="30">
        <f>orig_data!E32</f>
        <v>7.5644</v>
      </c>
      <c r="L5" s="29">
        <f>orig_data!C38</f>
        <v>887664.75</v>
      </c>
      <c r="M5" s="30">
        <f>orig_data!E38</f>
        <v>9.9949999999999992</v>
      </c>
    </row>
    <row r="6" spans="1:13" x14ac:dyDescent="0.25">
      <c r="A6" s="11">
        <v>2013</v>
      </c>
      <c r="B6" s="29">
        <f>orig_data!C9</f>
        <v>105987.75</v>
      </c>
      <c r="C6" s="30">
        <f>orig_data!E9</f>
        <v>10.2164</v>
      </c>
      <c r="D6" s="29">
        <f>orig_data!C15</f>
        <v>496509.5</v>
      </c>
      <c r="E6" s="30">
        <f>orig_data!E15</f>
        <v>9.8686000000000007</v>
      </c>
      <c r="F6" s="29">
        <f>orig_data!C21</f>
        <v>151465.5</v>
      </c>
      <c r="G6" s="30">
        <f>orig_data!E21</f>
        <v>9.2975999999999992</v>
      </c>
      <c r="H6" s="29">
        <f>orig_data!C27</f>
        <v>97828.25</v>
      </c>
      <c r="I6" s="30">
        <f>orig_data!E27</f>
        <v>9.5570000000000004</v>
      </c>
      <c r="J6" s="29">
        <f>orig_data!C33</f>
        <v>34680.25</v>
      </c>
      <c r="K6" s="30">
        <f>orig_data!E33</f>
        <v>8.5422999999999991</v>
      </c>
      <c r="L6" s="29">
        <f>orig_data!C39</f>
        <v>886471.25</v>
      </c>
      <c r="M6" s="30">
        <f>orig_data!E39</f>
        <v>9.9443000000000001</v>
      </c>
    </row>
    <row r="7" spans="1:13" x14ac:dyDescent="0.25">
      <c r="A7" s="11">
        <v>2014</v>
      </c>
      <c r="B7" s="29">
        <f>orig_data!C10</f>
        <v>103381.75</v>
      </c>
      <c r="C7" s="30">
        <f>orig_data!E10</f>
        <v>10.3116</v>
      </c>
      <c r="D7" s="29">
        <f>orig_data!C16</f>
        <v>532911.38</v>
      </c>
      <c r="E7" s="30">
        <f>orig_data!E16</f>
        <v>11.1168</v>
      </c>
      <c r="F7" s="29">
        <f>orig_data!C22</f>
        <v>151698.75</v>
      </c>
      <c r="G7" s="30">
        <f>orig_data!E22</f>
        <v>11.1225</v>
      </c>
      <c r="H7" s="29">
        <f>orig_data!C28</f>
        <v>95466.5</v>
      </c>
      <c r="I7" s="30">
        <f>orig_data!E28</f>
        <v>9.6524000000000001</v>
      </c>
      <c r="J7" s="29">
        <f>orig_data!C34</f>
        <v>30784.75</v>
      </c>
      <c r="K7" s="30">
        <f>orig_data!E34</f>
        <v>7.5674999999999999</v>
      </c>
      <c r="L7" s="29">
        <f>orig_data!C40</f>
        <v>914243.13</v>
      </c>
      <c r="M7" s="30">
        <f>orig_data!E40</f>
        <v>11.0252</v>
      </c>
    </row>
    <row r="8" spans="1:13" x14ac:dyDescent="0.25">
      <c r="A8" s="11">
        <v>2015</v>
      </c>
      <c r="B8" s="29">
        <f>orig_data!C11</f>
        <v>101074.75</v>
      </c>
      <c r="C8" s="30">
        <f>orig_data!E11</f>
        <v>8.4206000000000003</v>
      </c>
      <c r="D8" s="29">
        <f>orig_data!C17</f>
        <v>522020.98</v>
      </c>
      <c r="E8" s="30">
        <f>orig_data!E17</f>
        <v>10.4259</v>
      </c>
      <c r="F8" s="29">
        <f>orig_data!C23</f>
        <v>162689.75</v>
      </c>
      <c r="G8" s="30">
        <f>orig_data!E23</f>
        <v>10.303000000000001</v>
      </c>
      <c r="H8" s="29">
        <f>orig_data!C29</f>
        <v>92412.5</v>
      </c>
      <c r="I8" s="30">
        <f>orig_data!E29</f>
        <v>8.4041999999999994</v>
      </c>
      <c r="J8" s="29">
        <f>orig_data!C35</f>
        <v>35139</v>
      </c>
      <c r="K8" s="30">
        <f>orig_data!E35</f>
        <v>7.2923</v>
      </c>
      <c r="L8" s="29">
        <f>orig_data!C41</f>
        <v>913336.98</v>
      </c>
      <c r="M8" s="30">
        <f>orig_data!E41</f>
        <v>9.8756000000000004</v>
      </c>
    </row>
    <row r="9" spans="1:13" x14ac:dyDescent="0.25">
      <c r="A9" s="11">
        <v>2016</v>
      </c>
      <c r="B9" s="29">
        <f>orig_data!C12</f>
        <v>96991</v>
      </c>
      <c r="C9" s="30">
        <f>orig_data!E12</f>
        <v>8.1776</v>
      </c>
      <c r="D9" s="29">
        <f>orig_data!C18</f>
        <v>531665.63</v>
      </c>
      <c r="E9" s="30">
        <f>orig_data!E18</f>
        <v>11.1759</v>
      </c>
      <c r="F9" s="29">
        <f>orig_data!C24</f>
        <v>146944.75</v>
      </c>
      <c r="G9" s="30">
        <f>orig_data!E24</f>
        <v>9.3187999999999995</v>
      </c>
      <c r="H9" s="29">
        <f>orig_data!C30</f>
        <v>89007.75</v>
      </c>
      <c r="I9" s="30">
        <f>orig_data!E30</f>
        <v>8.3323</v>
      </c>
      <c r="J9" s="29">
        <f>orig_data!C36</f>
        <v>37484</v>
      </c>
      <c r="K9" s="30">
        <f>orig_data!E36</f>
        <v>7.0153999999999996</v>
      </c>
      <c r="L9" s="29">
        <f>orig_data!C42</f>
        <v>902093.13</v>
      </c>
      <c r="M9" s="30">
        <f>orig_data!E42</f>
        <v>10.143000000000001</v>
      </c>
    </row>
    <row r="10" spans="1:13" x14ac:dyDescent="0.25">
      <c r="A10" s="11" t="s">
        <v>58</v>
      </c>
      <c r="B10" s="3">
        <f>orig_data!$H$68</f>
        <v>6.5100000000000005E-2</v>
      </c>
      <c r="D10" s="3">
        <f>orig_data!$H$69</f>
        <v>0.62880000000000003</v>
      </c>
      <c r="F10" s="3">
        <f>orig_data!$H$70</f>
        <v>0.1406</v>
      </c>
      <c r="H10" s="3">
        <f>orig_data!$H$71</f>
        <v>7.9699999999999993E-2</v>
      </c>
      <c r="J10" s="3">
        <f>orig_data!$H$72</f>
        <v>0.61260000000000003</v>
      </c>
      <c r="L10" s="3">
        <f>orig_data!$H$73</f>
        <v>0.72409999999999997</v>
      </c>
    </row>
    <row r="11" spans="1:13" x14ac:dyDescent="0.25">
      <c r="A11" s="11" t="s">
        <v>60</v>
      </c>
      <c r="B11" s="3" t="str">
        <f>IF(OR(B10="&lt;.0001",B10&lt;0.05),"*","")</f>
        <v/>
      </c>
      <c r="D11" s="3" t="str">
        <f>IF(OR(D10="&lt;.0001",D10&lt;0.05),"*","")</f>
        <v/>
      </c>
      <c r="F11" s="3" t="str">
        <f>IF(OR(F10="&lt;.0001",F10&lt;0.05),"*","")</f>
        <v/>
      </c>
      <c r="H11" s="3" t="str">
        <f>IF(OR(H10="&lt;.0001",H10&lt;0.05),"*","")</f>
        <v/>
      </c>
      <c r="J11" s="3" t="str">
        <f>IF(OR(J10="&lt;.0001",J10&lt;0.05),"*","")</f>
        <v/>
      </c>
      <c r="L11" s="3" t="str">
        <f>IF(OR(L10="&lt;.0001",L10&lt;0.05),"*","")</f>
        <v/>
      </c>
    </row>
    <row r="12" spans="1:13" s="20" customFormat="1" ht="60" x14ac:dyDescent="0.25">
      <c r="A12" s="26" t="s">
        <v>59</v>
      </c>
      <c r="B12" s="20" t="str">
        <f>IF(B11="*",CONCATENATE(B2,B11),B2)</f>
        <v>Southern Health-Santé Sud</v>
      </c>
      <c r="C12" s="31"/>
      <c r="D12" s="20" t="str">
        <f>IF(D11="*",CONCATENATE(D2,D11),D2)</f>
        <v>Winnipeg RHA</v>
      </c>
      <c r="E12" s="31"/>
      <c r="F12" s="20" t="str">
        <f>IF(F11="*",CONCATENATE(F2,F11),F2)</f>
        <v>Prairie Mountain Health</v>
      </c>
      <c r="G12" s="31"/>
      <c r="H12" s="20" t="str">
        <f>IF(H11="*",CONCATENATE(H2,H11),H2)</f>
        <v>Interlake-Eastern RHA</v>
      </c>
      <c r="I12" s="31"/>
      <c r="J12" s="20" t="str">
        <f>IF(J11="*",CONCATENATE(J2,J11),J2)</f>
        <v>Northern Health Region</v>
      </c>
      <c r="K12" s="31"/>
      <c r="L12" s="20" t="str">
        <f>IF(L11="*",CONCATENATE(L2,L11),L2)</f>
        <v>Manitoba</v>
      </c>
      <c r="M12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8"/>
  <sheetViews>
    <sheetView workbookViewId="0"/>
  </sheetViews>
  <sheetFormatPr defaultColWidth="9.140625" defaultRowHeight="15" x14ac:dyDescent="0.25"/>
  <cols>
    <col min="1" max="16384" width="9.140625" style="3"/>
  </cols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 s="3">
        <v>2011</v>
      </c>
      <c r="B3" s="32">
        <f>orig_data!L7</f>
        <v>0</v>
      </c>
      <c r="C3" s="32">
        <f>orig_data!L13</f>
        <v>0</v>
      </c>
      <c r="D3" s="32">
        <f>orig_data!L19</f>
        <v>0</v>
      </c>
      <c r="E3" s="32">
        <f>orig_data!L25</f>
        <v>0</v>
      </c>
      <c r="F3" s="32">
        <f>orig_data!L31</f>
        <v>1</v>
      </c>
      <c r="G3" s="32">
        <f>orig_data!L37</f>
        <v>0</v>
      </c>
    </row>
    <row r="4" spans="1:7" x14ac:dyDescent="0.25">
      <c r="A4" s="3">
        <v>2012</v>
      </c>
      <c r="B4" s="32">
        <f>orig_data!L8</f>
        <v>0</v>
      </c>
      <c r="C4" s="32">
        <f>orig_data!L14</f>
        <v>0</v>
      </c>
      <c r="D4" s="32">
        <f>orig_data!L20</f>
        <v>0</v>
      </c>
      <c r="E4" s="32">
        <f>orig_data!L26</f>
        <v>0</v>
      </c>
      <c r="F4" s="32">
        <f>orig_data!L32</f>
        <v>0</v>
      </c>
      <c r="G4" s="32">
        <f>orig_data!L38</f>
        <v>0</v>
      </c>
    </row>
    <row r="5" spans="1:7" x14ac:dyDescent="0.25">
      <c r="A5" s="3">
        <v>2013</v>
      </c>
      <c r="B5" s="32">
        <f>orig_data!L9</f>
        <v>0</v>
      </c>
      <c r="C5" s="32">
        <f>orig_data!L15</f>
        <v>0</v>
      </c>
      <c r="D5" s="32">
        <f>orig_data!L21</f>
        <v>0</v>
      </c>
      <c r="E5" s="32">
        <f>orig_data!L27</f>
        <v>0</v>
      </c>
      <c r="F5" s="32">
        <f>orig_data!L33</f>
        <v>0</v>
      </c>
      <c r="G5" s="32">
        <f>orig_data!L39</f>
        <v>0</v>
      </c>
    </row>
    <row r="6" spans="1:7" x14ac:dyDescent="0.25">
      <c r="A6" s="3">
        <v>2014</v>
      </c>
      <c r="B6" s="32">
        <f>orig_data!L10</f>
        <v>0</v>
      </c>
      <c r="C6" s="32">
        <f>orig_data!L16</f>
        <v>0</v>
      </c>
      <c r="D6" s="32">
        <f>orig_data!L22</f>
        <v>0</v>
      </c>
      <c r="E6" s="32">
        <f>orig_data!L28</f>
        <v>0</v>
      </c>
      <c r="F6" s="32">
        <f>orig_data!L34</f>
        <v>1</v>
      </c>
      <c r="G6" s="32">
        <f>orig_data!L40</f>
        <v>0</v>
      </c>
    </row>
    <row r="7" spans="1:7" x14ac:dyDescent="0.25">
      <c r="A7" s="3">
        <v>2015</v>
      </c>
      <c r="B7" s="32">
        <f>orig_data!L11</f>
        <v>0</v>
      </c>
      <c r="C7" s="32">
        <f>orig_data!L17</f>
        <v>0</v>
      </c>
      <c r="D7" s="32">
        <f>orig_data!L23</f>
        <v>0</v>
      </c>
      <c r="E7" s="32">
        <f>orig_data!L29</f>
        <v>0</v>
      </c>
      <c r="F7" s="32">
        <f>orig_data!L35</f>
        <v>1</v>
      </c>
      <c r="G7" s="32">
        <f>orig_data!L41</f>
        <v>0</v>
      </c>
    </row>
    <row r="8" spans="1:7" x14ac:dyDescent="0.25">
      <c r="A8" s="3">
        <v>2016</v>
      </c>
      <c r="B8" s="32">
        <f>orig_data!L12</f>
        <v>0</v>
      </c>
      <c r="C8" s="32">
        <f>orig_data!L18</f>
        <v>0</v>
      </c>
      <c r="D8" s="32">
        <f>orig_data!L24</f>
        <v>0</v>
      </c>
      <c r="E8" s="32">
        <f>orig_data!L30</f>
        <v>0</v>
      </c>
      <c r="F8" s="32">
        <f>orig_data!L36</f>
        <v>1</v>
      </c>
      <c r="G8" s="32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1"/>
  <sheetViews>
    <sheetView topLeftCell="A52" workbookViewId="0">
      <selection activeCell="K73" sqref="K73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53</v>
      </c>
    </row>
    <row r="2" spans="1:16" s="3" customFormat="1" x14ac:dyDescent="0.25">
      <c r="A2" s="3" t="s">
        <v>18</v>
      </c>
      <c r="B2" s="13">
        <v>43532</v>
      </c>
    </row>
    <row r="3" spans="1:16" s="3" customFormat="1" x14ac:dyDescent="0.25"/>
    <row r="4" spans="1:16" x14ac:dyDescent="0.25">
      <c r="A4" s="11" t="s">
        <v>50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101114.75</v>
      </c>
      <c r="D7" s="3">
        <v>1036337.69</v>
      </c>
      <c r="E7" s="15">
        <v>10.0966</v>
      </c>
      <c r="F7" s="3">
        <v>8.0713000000000008</v>
      </c>
      <c r="G7" s="3">
        <v>12.630100000000001</v>
      </c>
      <c r="H7" s="3">
        <v>0.95609999999999995</v>
      </c>
      <c r="I7" s="3">
        <v>0.76429999999999998</v>
      </c>
      <c r="J7" s="3">
        <v>1.196</v>
      </c>
      <c r="K7" s="3">
        <v>0.69430000000000003</v>
      </c>
      <c r="L7" s="15"/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105634.75</v>
      </c>
      <c r="D8" s="3">
        <v>1089456.56</v>
      </c>
      <c r="E8" s="15">
        <v>9.7012</v>
      </c>
      <c r="F8" s="3">
        <v>7.7552000000000003</v>
      </c>
      <c r="G8" s="3">
        <v>12.1356</v>
      </c>
      <c r="H8" s="3">
        <v>0.97060000000000002</v>
      </c>
      <c r="I8" s="3">
        <v>0.77590000000000003</v>
      </c>
      <c r="J8" s="3">
        <v>1.2141999999999999</v>
      </c>
      <c r="K8" s="3">
        <v>0.79390000000000005</v>
      </c>
      <c r="L8" s="15"/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105987.75</v>
      </c>
      <c r="D9" s="3">
        <v>1117539.49</v>
      </c>
      <c r="E9" s="15">
        <v>10.2164</v>
      </c>
      <c r="F9" s="3">
        <v>8.1666000000000007</v>
      </c>
      <c r="G9" s="3">
        <v>12.7807</v>
      </c>
      <c r="H9" s="3">
        <v>1.0274000000000001</v>
      </c>
      <c r="I9" s="3">
        <v>0.82120000000000004</v>
      </c>
      <c r="J9" s="3">
        <v>1.2851999999999999</v>
      </c>
      <c r="K9" s="3">
        <v>0.81320000000000003</v>
      </c>
      <c r="L9" s="15"/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103381.75</v>
      </c>
      <c r="D10" s="3">
        <v>1068266.6100000001</v>
      </c>
      <c r="E10" s="15">
        <v>10.3116</v>
      </c>
      <c r="F10" s="3">
        <v>8.2431000000000001</v>
      </c>
      <c r="G10" s="3">
        <v>12.8992</v>
      </c>
      <c r="H10" s="3">
        <v>0.93530000000000002</v>
      </c>
      <c r="I10" s="3">
        <v>0.74770000000000003</v>
      </c>
      <c r="J10" s="3">
        <v>1.17</v>
      </c>
      <c r="K10" s="3">
        <v>0.55800000000000005</v>
      </c>
      <c r="L10" s="15"/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101074.75</v>
      </c>
      <c r="D11" s="3">
        <v>1177139.05</v>
      </c>
      <c r="E11" s="15">
        <v>8.4206000000000003</v>
      </c>
      <c r="F11" s="3">
        <v>6.7309999999999999</v>
      </c>
      <c r="G11" s="3">
        <v>10.5343</v>
      </c>
      <c r="H11" s="3">
        <v>0.85270000000000001</v>
      </c>
      <c r="I11" s="3">
        <v>0.68159999999999998</v>
      </c>
      <c r="J11" s="3">
        <v>1.0667</v>
      </c>
      <c r="K11" s="3">
        <v>0.16309999999999999</v>
      </c>
      <c r="L11" s="15"/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96991</v>
      </c>
      <c r="D12" s="3">
        <v>1190664.3400000001</v>
      </c>
      <c r="E12" s="15">
        <v>8.1776</v>
      </c>
      <c r="F12" s="3">
        <v>6.5362</v>
      </c>
      <c r="G12" s="3">
        <v>10.231400000000001</v>
      </c>
      <c r="H12" s="3">
        <v>0.80620000000000003</v>
      </c>
      <c r="I12" s="3">
        <v>0.64439999999999997</v>
      </c>
      <c r="J12" s="3">
        <v>1.0086999999999999</v>
      </c>
      <c r="K12" s="3">
        <v>5.9499999999999997E-2</v>
      </c>
      <c r="L12" s="15"/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497014.25</v>
      </c>
      <c r="D13" s="3">
        <v>4720996.0199999996</v>
      </c>
      <c r="E13" s="15">
        <v>10.575200000000001</v>
      </c>
      <c r="F13" s="3">
        <v>8.4547000000000008</v>
      </c>
      <c r="G13" s="3">
        <v>13.227499999999999</v>
      </c>
      <c r="H13" s="3">
        <v>1.0014000000000001</v>
      </c>
      <c r="I13" s="3">
        <v>0.80059999999999998</v>
      </c>
      <c r="J13" s="3">
        <v>1.2525999999999999</v>
      </c>
      <c r="K13" s="3">
        <v>0.99009999999999998</v>
      </c>
      <c r="L13" s="15"/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505548.25</v>
      </c>
      <c r="D14" s="3">
        <v>4959543.05</v>
      </c>
      <c r="E14" s="15">
        <v>10.6374</v>
      </c>
      <c r="F14" s="3">
        <v>8.5043000000000006</v>
      </c>
      <c r="G14" s="3">
        <v>13.305400000000001</v>
      </c>
      <c r="H14" s="3">
        <v>1.0643</v>
      </c>
      <c r="I14" s="3">
        <v>0.85089999999999999</v>
      </c>
      <c r="J14" s="3">
        <v>1.3311999999999999</v>
      </c>
      <c r="K14" s="3">
        <v>0.58540000000000003</v>
      </c>
      <c r="L14" s="15"/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496509.5</v>
      </c>
      <c r="D15" s="3">
        <v>4906850.18</v>
      </c>
      <c r="E15" s="15">
        <v>9.8686000000000007</v>
      </c>
      <c r="F15" s="3">
        <v>7.8898000000000001</v>
      </c>
      <c r="G15" s="3">
        <v>12.3437</v>
      </c>
      <c r="H15" s="3">
        <v>0.99239999999999995</v>
      </c>
      <c r="I15" s="3">
        <v>0.79339999999999999</v>
      </c>
      <c r="J15" s="3">
        <v>1.2413000000000001</v>
      </c>
      <c r="K15" s="3">
        <v>0.9466</v>
      </c>
      <c r="L15" s="15"/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532911.38</v>
      </c>
      <c r="D16" s="3">
        <v>4813766.01</v>
      </c>
      <c r="E16" s="15">
        <v>11.1168</v>
      </c>
      <c r="F16" s="3">
        <v>8.8877000000000006</v>
      </c>
      <c r="G16" s="3">
        <v>13.9049</v>
      </c>
      <c r="H16" s="3">
        <v>1.0083</v>
      </c>
      <c r="I16" s="3">
        <v>0.80610000000000004</v>
      </c>
      <c r="J16" s="3">
        <v>1.2612000000000001</v>
      </c>
      <c r="K16" s="3">
        <v>0.94230000000000003</v>
      </c>
      <c r="L16" s="15"/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522020.98</v>
      </c>
      <c r="D17" s="3">
        <v>5124734.22</v>
      </c>
      <c r="E17" s="15">
        <v>10.4259</v>
      </c>
      <c r="F17" s="3">
        <v>8.3353000000000002</v>
      </c>
      <c r="G17" s="3">
        <v>13.040800000000001</v>
      </c>
      <c r="H17" s="3">
        <v>1.0557000000000001</v>
      </c>
      <c r="I17" s="3">
        <v>0.84399999999999997</v>
      </c>
      <c r="J17" s="3">
        <v>1.3205</v>
      </c>
      <c r="K17" s="3">
        <v>0.63490000000000002</v>
      </c>
      <c r="L17" s="15"/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531665.63</v>
      </c>
      <c r="D18" s="3">
        <v>5340792.0599999996</v>
      </c>
      <c r="E18" s="15">
        <v>11.1759</v>
      </c>
      <c r="F18" s="3">
        <v>8.9347999999999992</v>
      </c>
      <c r="G18" s="3">
        <v>13.979100000000001</v>
      </c>
      <c r="H18" s="3">
        <v>1.1017999999999999</v>
      </c>
      <c r="I18" s="3">
        <v>0.88090000000000002</v>
      </c>
      <c r="J18" s="3">
        <v>1.3782000000000001</v>
      </c>
      <c r="K18" s="3">
        <v>0.3957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167400.25</v>
      </c>
      <c r="D19" s="3">
        <v>1431363.58</v>
      </c>
      <c r="E19" s="15">
        <v>11.0276</v>
      </c>
      <c r="F19" s="3">
        <v>8.8157999999999994</v>
      </c>
      <c r="G19" s="3">
        <v>13.7944</v>
      </c>
      <c r="H19" s="3">
        <v>1.0443</v>
      </c>
      <c r="I19" s="3">
        <v>0.83479999999999999</v>
      </c>
      <c r="J19" s="3">
        <v>1.3062</v>
      </c>
      <c r="K19" s="3">
        <v>0.7046</v>
      </c>
      <c r="L19" s="15"/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152018.75</v>
      </c>
      <c r="D20" s="3">
        <v>1497097.56</v>
      </c>
      <c r="E20" s="15">
        <v>9.1750000000000007</v>
      </c>
      <c r="F20" s="3">
        <v>7.3346999999999998</v>
      </c>
      <c r="G20" s="3">
        <v>11.4771</v>
      </c>
      <c r="H20" s="3">
        <v>0.91800000000000004</v>
      </c>
      <c r="I20" s="3">
        <v>0.73380000000000001</v>
      </c>
      <c r="J20" s="3">
        <v>1.1483000000000001</v>
      </c>
      <c r="K20" s="3">
        <v>0.4536</v>
      </c>
      <c r="L20" s="15"/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151465.5</v>
      </c>
      <c r="D21" s="3">
        <v>1493492.6</v>
      </c>
      <c r="E21" s="15">
        <v>9.2975999999999992</v>
      </c>
      <c r="F21" s="3">
        <v>7.4325999999999999</v>
      </c>
      <c r="G21" s="3">
        <v>11.630699999999999</v>
      </c>
      <c r="H21" s="3">
        <v>0.93500000000000005</v>
      </c>
      <c r="I21" s="3">
        <v>0.74739999999999995</v>
      </c>
      <c r="J21" s="3">
        <v>1.1696</v>
      </c>
      <c r="K21" s="3">
        <v>0.55610000000000004</v>
      </c>
      <c r="L21" s="15"/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151698.75</v>
      </c>
      <c r="D22" s="3">
        <v>1438263.53</v>
      </c>
      <c r="E22" s="15">
        <v>11.1225</v>
      </c>
      <c r="F22" s="3">
        <v>8.8916000000000004</v>
      </c>
      <c r="G22" s="3">
        <v>13.9133</v>
      </c>
      <c r="H22" s="3">
        <v>1.0087999999999999</v>
      </c>
      <c r="I22" s="3">
        <v>0.80649999999999999</v>
      </c>
      <c r="J22" s="3">
        <v>1.262</v>
      </c>
      <c r="K22" s="3">
        <v>0.93869999999999998</v>
      </c>
      <c r="L22" s="15"/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162689.75</v>
      </c>
      <c r="D23" s="3">
        <v>1587883.55</v>
      </c>
      <c r="E23" s="15">
        <v>10.303000000000001</v>
      </c>
      <c r="F23" s="3">
        <v>8.2367000000000008</v>
      </c>
      <c r="G23" s="3">
        <v>12.887700000000001</v>
      </c>
      <c r="H23" s="3">
        <v>1.0432999999999999</v>
      </c>
      <c r="I23" s="3">
        <v>0.83399999999999996</v>
      </c>
      <c r="J23" s="3">
        <v>1.3049999999999999</v>
      </c>
      <c r="K23" s="3">
        <v>0.7107</v>
      </c>
      <c r="L23" s="15"/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146944.75</v>
      </c>
      <c r="D24" s="3">
        <v>1613307.08</v>
      </c>
      <c r="E24" s="15">
        <v>9.3187999999999995</v>
      </c>
      <c r="F24" s="3">
        <v>7.4497</v>
      </c>
      <c r="G24" s="3">
        <v>11.6568</v>
      </c>
      <c r="H24" s="3">
        <v>0.91869999999999996</v>
      </c>
      <c r="I24" s="3">
        <v>0.73450000000000004</v>
      </c>
      <c r="J24" s="3">
        <v>1.1492</v>
      </c>
      <c r="K24" s="3">
        <v>0.45800000000000002</v>
      </c>
      <c r="L24" s="15"/>
      <c r="M24" s="3"/>
      <c r="N24" s="3"/>
      <c r="O24" s="2"/>
    </row>
    <row r="25" spans="1:15" x14ac:dyDescent="0.25">
      <c r="A25" s="3" t="s">
        <v>27</v>
      </c>
      <c r="B25" s="3">
        <v>2011</v>
      </c>
      <c r="C25" s="3">
        <v>98881</v>
      </c>
      <c r="D25" s="3">
        <v>847725.4</v>
      </c>
      <c r="E25" s="15">
        <v>10.1806</v>
      </c>
      <c r="F25" s="3">
        <v>8.1379999999999999</v>
      </c>
      <c r="G25" s="3">
        <v>12.736000000000001</v>
      </c>
      <c r="H25" s="3">
        <v>0.96399999999999997</v>
      </c>
      <c r="I25" s="3">
        <v>0.77059999999999995</v>
      </c>
      <c r="J25" s="3">
        <v>1.206</v>
      </c>
      <c r="K25" s="3">
        <v>0.74860000000000004</v>
      </c>
      <c r="L25" s="15"/>
      <c r="M25" s="3"/>
      <c r="N25" s="3"/>
      <c r="O25" s="2"/>
    </row>
    <row r="26" spans="1:15" x14ac:dyDescent="0.25">
      <c r="A26" s="3" t="s">
        <v>27</v>
      </c>
      <c r="B26" s="3">
        <v>2012</v>
      </c>
      <c r="C26" s="3">
        <v>91994.25</v>
      </c>
      <c r="D26" s="3">
        <v>896101.94</v>
      </c>
      <c r="E26" s="15">
        <v>8.6653000000000002</v>
      </c>
      <c r="F26" s="3">
        <v>6.9260000000000002</v>
      </c>
      <c r="G26" s="3">
        <v>10.8414</v>
      </c>
      <c r="H26" s="3">
        <v>0.86699999999999999</v>
      </c>
      <c r="I26" s="3">
        <v>0.69289999999999996</v>
      </c>
      <c r="J26" s="3">
        <v>1.0847</v>
      </c>
      <c r="K26" s="3">
        <v>0.2117</v>
      </c>
      <c r="L26" s="15"/>
      <c r="M26" s="3"/>
      <c r="N26" s="3"/>
      <c r="O26" s="2"/>
    </row>
    <row r="27" spans="1:15" x14ac:dyDescent="0.25">
      <c r="A27" s="3" t="s">
        <v>27</v>
      </c>
      <c r="B27" s="3">
        <v>2013</v>
      </c>
      <c r="C27" s="3">
        <v>97828.25</v>
      </c>
      <c r="D27" s="3">
        <v>909703.67</v>
      </c>
      <c r="E27" s="15">
        <v>9.5570000000000004</v>
      </c>
      <c r="F27" s="3">
        <v>7.6395</v>
      </c>
      <c r="G27" s="3">
        <v>11.9559</v>
      </c>
      <c r="H27" s="3">
        <v>0.96109999999999995</v>
      </c>
      <c r="I27" s="3">
        <v>0.76819999999999999</v>
      </c>
      <c r="J27" s="3">
        <v>1.2022999999999999</v>
      </c>
      <c r="K27" s="3">
        <v>0.72809999999999997</v>
      </c>
      <c r="L27" s="15"/>
      <c r="M27" s="3"/>
      <c r="N27" s="3"/>
      <c r="O27" s="2"/>
    </row>
    <row r="28" spans="1:15" x14ac:dyDescent="0.25">
      <c r="A28" s="3" t="s">
        <v>27</v>
      </c>
      <c r="B28" s="3">
        <v>2014</v>
      </c>
      <c r="C28" s="3">
        <v>95466.5</v>
      </c>
      <c r="D28" s="3">
        <v>870614.19</v>
      </c>
      <c r="E28" s="15">
        <v>9.6524000000000001</v>
      </c>
      <c r="F28" s="3">
        <v>7.7154999999999996</v>
      </c>
      <c r="G28" s="3">
        <v>12.075699999999999</v>
      </c>
      <c r="H28" s="3">
        <v>0.87549999999999994</v>
      </c>
      <c r="I28" s="3">
        <v>0.69979999999999998</v>
      </c>
      <c r="J28" s="3">
        <v>1.0952999999999999</v>
      </c>
      <c r="K28" s="3">
        <v>0.24460000000000001</v>
      </c>
      <c r="L28" s="15"/>
      <c r="M28" s="3"/>
      <c r="N28" s="3"/>
      <c r="O28" s="2"/>
    </row>
    <row r="29" spans="1:15" x14ac:dyDescent="0.25">
      <c r="A29" s="3" t="s">
        <v>27</v>
      </c>
      <c r="B29" s="3">
        <v>2015</v>
      </c>
      <c r="C29" s="3">
        <v>92412.5</v>
      </c>
      <c r="D29" s="3">
        <v>972137.23</v>
      </c>
      <c r="E29" s="15">
        <v>8.4041999999999994</v>
      </c>
      <c r="F29" s="3">
        <v>6.7175000000000002</v>
      </c>
      <c r="G29" s="3">
        <v>10.5146</v>
      </c>
      <c r="H29" s="3">
        <v>0.85099999999999998</v>
      </c>
      <c r="I29" s="3">
        <v>0.68020000000000003</v>
      </c>
      <c r="J29" s="3">
        <v>1.0647</v>
      </c>
      <c r="K29" s="3">
        <v>0.15809999999999999</v>
      </c>
      <c r="L29" s="15"/>
      <c r="M29" s="3"/>
      <c r="N29" s="3"/>
      <c r="O29" s="2"/>
    </row>
    <row r="30" spans="1:15" x14ac:dyDescent="0.25">
      <c r="A30" s="3" t="s">
        <v>27</v>
      </c>
      <c r="B30" s="3">
        <v>2016</v>
      </c>
      <c r="C30" s="3">
        <v>89007.75</v>
      </c>
      <c r="D30" s="3">
        <v>979969.08</v>
      </c>
      <c r="E30" s="15">
        <v>8.3323</v>
      </c>
      <c r="F30" s="3">
        <v>6.6589</v>
      </c>
      <c r="G30" s="3">
        <v>10.426299999999999</v>
      </c>
      <c r="H30" s="3">
        <v>0.82150000000000001</v>
      </c>
      <c r="I30" s="3">
        <v>0.65649999999999997</v>
      </c>
      <c r="J30" s="3">
        <v>1.0279</v>
      </c>
      <c r="K30" s="3">
        <v>8.5599999999999996E-2</v>
      </c>
      <c r="L30" s="15"/>
      <c r="M30" s="3"/>
      <c r="N30" s="3"/>
      <c r="O30" s="2"/>
    </row>
    <row r="31" spans="1:15" x14ac:dyDescent="0.25">
      <c r="A31" s="3" t="s">
        <v>28</v>
      </c>
      <c r="B31" s="3">
        <v>2011</v>
      </c>
      <c r="C31" s="3">
        <v>32538.25</v>
      </c>
      <c r="D31" s="3">
        <v>457177.49</v>
      </c>
      <c r="E31" s="15">
        <v>7.4344000000000001</v>
      </c>
      <c r="F31" s="3">
        <v>5.9413</v>
      </c>
      <c r="G31" s="3">
        <v>9.3026999999999997</v>
      </c>
      <c r="H31" s="3">
        <v>0.70399999999999996</v>
      </c>
      <c r="I31" s="3">
        <v>0.56259999999999999</v>
      </c>
      <c r="J31" s="3">
        <v>0.88090000000000002</v>
      </c>
      <c r="K31" s="3">
        <v>2.2000000000000001E-3</v>
      </c>
      <c r="L31" s="15">
        <v>1</v>
      </c>
      <c r="M31" s="3"/>
      <c r="N31" s="3"/>
      <c r="O31" s="2"/>
    </row>
    <row r="32" spans="1:15" x14ac:dyDescent="0.25">
      <c r="A32" s="3" t="s">
        <v>28</v>
      </c>
      <c r="B32" s="3">
        <v>2012</v>
      </c>
      <c r="C32" s="3">
        <v>32468.75</v>
      </c>
      <c r="D32" s="3">
        <v>517238.32</v>
      </c>
      <c r="E32" s="15">
        <v>7.5644</v>
      </c>
      <c r="F32" s="3">
        <v>6.0453999999999999</v>
      </c>
      <c r="G32" s="3">
        <v>9.4650999999999996</v>
      </c>
      <c r="H32" s="3">
        <v>0.75680000000000003</v>
      </c>
      <c r="I32" s="3">
        <v>0.6048</v>
      </c>
      <c r="J32" s="3">
        <v>0.94699999999999995</v>
      </c>
      <c r="K32" s="3">
        <v>1.4800000000000001E-2</v>
      </c>
      <c r="L32" s="15"/>
      <c r="M32" s="3"/>
      <c r="N32" s="3"/>
      <c r="O32" s="2"/>
    </row>
    <row r="33" spans="1:15" x14ac:dyDescent="0.25">
      <c r="A33" s="3" t="s">
        <v>28</v>
      </c>
      <c r="B33" s="3">
        <v>2013</v>
      </c>
      <c r="C33" s="3">
        <v>34680.25</v>
      </c>
      <c r="D33" s="3">
        <v>545213.04</v>
      </c>
      <c r="E33" s="15">
        <v>8.5422999999999991</v>
      </c>
      <c r="F33" s="3">
        <v>6.8273000000000001</v>
      </c>
      <c r="G33" s="3">
        <v>10.6882</v>
      </c>
      <c r="H33" s="3">
        <v>0.85899999999999999</v>
      </c>
      <c r="I33" s="3">
        <v>0.68659999999999999</v>
      </c>
      <c r="J33" s="3">
        <v>1.0748</v>
      </c>
      <c r="K33" s="3">
        <v>0.18379999999999999</v>
      </c>
      <c r="L33" s="15"/>
      <c r="M33" s="3"/>
      <c r="N33" s="3"/>
      <c r="O33" s="2"/>
    </row>
    <row r="34" spans="1:15" x14ac:dyDescent="0.25">
      <c r="A34" s="3" t="s">
        <v>28</v>
      </c>
      <c r="B34" s="3">
        <v>2014</v>
      </c>
      <c r="C34" s="3">
        <v>30784.75</v>
      </c>
      <c r="D34" s="3">
        <v>445337.01</v>
      </c>
      <c r="E34" s="15">
        <v>7.5674999999999999</v>
      </c>
      <c r="F34" s="3">
        <v>6.0472999999999999</v>
      </c>
      <c r="G34" s="3">
        <v>9.4696999999999996</v>
      </c>
      <c r="H34" s="3">
        <v>0.68640000000000001</v>
      </c>
      <c r="I34" s="3">
        <v>0.54849999999999999</v>
      </c>
      <c r="J34" s="3">
        <v>0.8589</v>
      </c>
      <c r="K34" s="3">
        <v>1E-3</v>
      </c>
      <c r="L34" s="15">
        <v>1</v>
      </c>
      <c r="M34" s="3"/>
      <c r="N34" s="3"/>
      <c r="O34" s="2"/>
    </row>
    <row r="35" spans="1:15" x14ac:dyDescent="0.25">
      <c r="A35" s="3" t="s">
        <v>28</v>
      </c>
      <c r="B35" s="3">
        <v>2015</v>
      </c>
      <c r="C35" s="3">
        <v>35139</v>
      </c>
      <c r="D35" s="3">
        <v>598017.68999999994</v>
      </c>
      <c r="E35" s="15">
        <v>7.2923</v>
      </c>
      <c r="F35" s="3">
        <v>5.8281000000000001</v>
      </c>
      <c r="G35" s="3">
        <v>9.1243999999999996</v>
      </c>
      <c r="H35" s="3">
        <v>0.73839999999999995</v>
      </c>
      <c r="I35" s="3">
        <v>0.59019999999999995</v>
      </c>
      <c r="J35" s="3">
        <v>0.92390000000000005</v>
      </c>
      <c r="K35" s="3">
        <v>8.0000000000000002E-3</v>
      </c>
      <c r="L35" s="15">
        <v>1</v>
      </c>
      <c r="M35" s="3"/>
      <c r="N35" s="3"/>
      <c r="O35" s="2"/>
    </row>
    <row r="36" spans="1:15" x14ac:dyDescent="0.25">
      <c r="A36" s="3" t="s">
        <v>28</v>
      </c>
      <c r="B36" s="3">
        <v>2016</v>
      </c>
      <c r="C36" s="3">
        <v>37484</v>
      </c>
      <c r="D36" s="3">
        <v>649866.69999999995</v>
      </c>
      <c r="E36" s="15">
        <v>7.0153999999999996</v>
      </c>
      <c r="F36" s="3">
        <v>5.6064999999999996</v>
      </c>
      <c r="G36" s="3">
        <v>8.7783999999999995</v>
      </c>
      <c r="H36" s="3">
        <v>0.69159999999999999</v>
      </c>
      <c r="I36" s="3">
        <v>0.55269999999999997</v>
      </c>
      <c r="J36" s="3">
        <v>0.86550000000000005</v>
      </c>
      <c r="K36" s="3">
        <v>1.2999999999999999E-3</v>
      </c>
      <c r="L36" s="15">
        <v>1</v>
      </c>
      <c r="M36" s="3"/>
      <c r="N36" s="3"/>
      <c r="O36" s="2"/>
    </row>
    <row r="37" spans="1:15" x14ac:dyDescent="0.25">
      <c r="A37" s="3" t="s">
        <v>29</v>
      </c>
      <c r="B37" s="3">
        <v>2011</v>
      </c>
      <c r="C37" s="3">
        <v>896948.5</v>
      </c>
      <c r="D37" s="3">
        <v>8493600.1799999997</v>
      </c>
      <c r="E37" s="15">
        <v>10.5603</v>
      </c>
      <c r="F37" s="3">
        <v>10.538500000000001</v>
      </c>
      <c r="G37" s="3">
        <v>10.5822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29</v>
      </c>
      <c r="B38" s="3">
        <v>2012</v>
      </c>
      <c r="C38" s="3">
        <v>887664.75</v>
      </c>
      <c r="D38" s="3">
        <v>8959437.4299999997</v>
      </c>
      <c r="E38" s="15">
        <v>9.9949999999999992</v>
      </c>
      <c r="F38" s="3">
        <v>7.9909999999999997</v>
      </c>
      <c r="G38" s="3">
        <v>12.5017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29</v>
      </c>
      <c r="B39" s="3">
        <v>2013</v>
      </c>
      <c r="C39" s="3">
        <v>886471.25</v>
      </c>
      <c r="D39" s="3">
        <v>8972798.9800000004</v>
      </c>
      <c r="E39" s="15">
        <v>9.9443000000000001</v>
      </c>
      <c r="F39" s="3">
        <v>7.9504000000000001</v>
      </c>
      <c r="G39" s="3">
        <v>12.4382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29</v>
      </c>
      <c r="B40" s="3">
        <v>2014</v>
      </c>
      <c r="C40" s="3">
        <v>914243.13</v>
      </c>
      <c r="D40" s="3">
        <v>8636247.3599999994</v>
      </c>
      <c r="E40" s="15">
        <v>11.0252</v>
      </c>
      <c r="F40" s="3">
        <v>8.8141999999999996</v>
      </c>
      <c r="G40" s="3">
        <v>13.790800000000001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29</v>
      </c>
      <c r="B41" s="3">
        <v>2015</v>
      </c>
      <c r="C41" s="3">
        <v>913336.98</v>
      </c>
      <c r="D41" s="3">
        <v>9459911.7400000002</v>
      </c>
      <c r="E41" s="15">
        <v>9.8756000000000004</v>
      </c>
      <c r="F41" s="3">
        <v>7.8954000000000004</v>
      </c>
      <c r="G41" s="3">
        <v>12.352499999999999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29</v>
      </c>
      <c r="B42" s="3">
        <v>2016</v>
      </c>
      <c r="C42" s="3">
        <v>902093.13</v>
      </c>
      <c r="D42" s="3">
        <v>9774599.2599999998</v>
      </c>
      <c r="E42" s="15">
        <v>10.143000000000001</v>
      </c>
      <c r="F42" s="3">
        <v>8.1085999999999991</v>
      </c>
      <c r="G42" s="3">
        <v>12.687900000000001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s="15" customFormat="1" x14ac:dyDescent="0.25"/>
    <row r="44" spans="1:15" x14ac:dyDescent="0.25">
      <c r="A44" s="3" t="s">
        <v>49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/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 t="s">
        <v>50</v>
      </c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51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/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 t="s">
        <v>5</v>
      </c>
      <c r="B52" s="3" t="s">
        <v>30</v>
      </c>
      <c r="C52" s="3" t="s">
        <v>31</v>
      </c>
      <c r="D52" s="3" t="s">
        <v>32</v>
      </c>
      <c r="E52" s="17" t="s">
        <v>33</v>
      </c>
      <c r="F52" s="3" t="s">
        <v>34</v>
      </c>
      <c r="G52" s="3" t="s">
        <v>35</v>
      </c>
      <c r="H52" s="3" t="s">
        <v>36</v>
      </c>
      <c r="I52" s="3" t="s">
        <v>37</v>
      </c>
      <c r="J52" s="3" t="s">
        <v>38</v>
      </c>
      <c r="K52" s="3" t="s">
        <v>39</v>
      </c>
      <c r="M52" s="3"/>
      <c r="N52" s="3"/>
      <c r="O52" s="2"/>
    </row>
    <row r="53" spans="1:15" x14ac:dyDescent="0.25">
      <c r="A53" s="3" t="s">
        <v>24</v>
      </c>
      <c r="B53" s="3">
        <v>0.84940000000000004</v>
      </c>
      <c r="C53" s="3">
        <v>0.73309999999999997</v>
      </c>
      <c r="D53" s="3">
        <v>0.98409999999999997</v>
      </c>
      <c r="E53" s="17">
        <v>-0.1633</v>
      </c>
      <c r="F53" s="3">
        <v>7.51E-2</v>
      </c>
      <c r="G53" s="3">
        <v>0.05</v>
      </c>
      <c r="H53" s="3">
        <v>-0.3105</v>
      </c>
      <c r="I53" s="3">
        <v>-1.6E-2</v>
      </c>
      <c r="J53" s="3">
        <v>4.72</v>
      </c>
      <c r="K53" s="3">
        <v>2.98E-2</v>
      </c>
      <c r="M53" s="3"/>
      <c r="N53" s="3"/>
      <c r="O53" s="2"/>
    </row>
    <row r="54" spans="1:15" x14ac:dyDescent="0.25">
      <c r="A54" s="3" t="s">
        <v>25</v>
      </c>
      <c r="B54" s="3">
        <v>1.0379</v>
      </c>
      <c r="C54" s="3">
        <v>0.89580000000000004</v>
      </c>
      <c r="D54" s="3">
        <v>1.2025999999999999</v>
      </c>
      <c r="E54" s="17">
        <v>3.7199999999999997E-2</v>
      </c>
      <c r="F54" s="3">
        <v>7.51E-2</v>
      </c>
      <c r="G54" s="3">
        <v>0.05</v>
      </c>
      <c r="H54" s="3">
        <v>-0.11</v>
      </c>
      <c r="I54" s="3">
        <v>0.1845</v>
      </c>
      <c r="J54" s="3">
        <v>0.25</v>
      </c>
      <c r="K54" s="3">
        <v>0.62019999999999997</v>
      </c>
      <c r="M54" s="3"/>
      <c r="N54" s="3"/>
      <c r="O54" s="2"/>
    </row>
    <row r="55" spans="1:15" x14ac:dyDescent="0.25">
      <c r="A55" s="3" t="s">
        <v>26</v>
      </c>
      <c r="B55" s="3">
        <v>0.96560000000000001</v>
      </c>
      <c r="C55" s="3">
        <v>0.83340000000000003</v>
      </c>
      <c r="D55" s="3">
        <v>1.1188</v>
      </c>
      <c r="E55" s="17">
        <v>-3.5000000000000003E-2</v>
      </c>
      <c r="F55" s="3">
        <v>7.51E-2</v>
      </c>
      <c r="G55" s="3">
        <v>0.05</v>
      </c>
      <c r="H55" s="3">
        <v>-0.1822</v>
      </c>
      <c r="I55" s="3">
        <v>0.1123</v>
      </c>
      <c r="J55" s="3">
        <v>0.22</v>
      </c>
      <c r="K55" s="3">
        <v>0.64159999999999995</v>
      </c>
      <c r="M55" s="3"/>
      <c r="N55" s="3"/>
      <c r="O55" s="2"/>
    </row>
    <row r="56" spans="1:15" x14ac:dyDescent="0.25">
      <c r="A56" s="3" t="s">
        <v>27</v>
      </c>
      <c r="B56" s="3">
        <v>0.88660000000000005</v>
      </c>
      <c r="C56" s="3">
        <v>0.76519999999999999</v>
      </c>
      <c r="D56" s="3">
        <v>1.0273000000000001</v>
      </c>
      <c r="E56" s="17">
        <v>-0.12039999999999999</v>
      </c>
      <c r="F56" s="3">
        <v>7.51E-2</v>
      </c>
      <c r="G56" s="3">
        <v>0.05</v>
      </c>
      <c r="H56" s="3">
        <v>-0.26769999999999999</v>
      </c>
      <c r="I56" s="3">
        <v>2.69E-2</v>
      </c>
      <c r="J56" s="3">
        <v>2.57</v>
      </c>
      <c r="K56" s="3">
        <v>0.1091</v>
      </c>
      <c r="M56" s="3"/>
      <c r="N56" s="3"/>
      <c r="O56" s="2"/>
    </row>
    <row r="57" spans="1:15" x14ac:dyDescent="0.25">
      <c r="A57" s="3" t="s">
        <v>28</v>
      </c>
      <c r="B57" s="3">
        <v>0.94369999999999998</v>
      </c>
      <c r="C57" s="3">
        <v>0.81430000000000002</v>
      </c>
      <c r="D57" s="3">
        <v>1.0938000000000001</v>
      </c>
      <c r="E57" s="17">
        <v>-5.79E-2</v>
      </c>
      <c r="F57" s="3">
        <v>7.5300000000000006E-2</v>
      </c>
      <c r="G57" s="3">
        <v>0.05</v>
      </c>
      <c r="H57" s="3">
        <v>-0.2054</v>
      </c>
      <c r="I57" s="3">
        <v>8.9599999999999999E-2</v>
      </c>
      <c r="J57" s="3">
        <v>0.59</v>
      </c>
      <c r="K57" s="3">
        <v>0.44180000000000003</v>
      </c>
      <c r="M57" s="3"/>
      <c r="N57" s="3"/>
      <c r="O57" s="2"/>
    </row>
    <row r="58" spans="1:15" x14ac:dyDescent="0.25">
      <c r="A58" s="3"/>
      <c r="B58" s="3"/>
      <c r="C58" s="3"/>
      <c r="D58" s="3"/>
      <c r="F58" s="3"/>
      <c r="G58" s="3"/>
      <c r="H58" s="3"/>
      <c r="I58" s="3"/>
      <c r="J58" s="3"/>
      <c r="K58" s="3"/>
      <c r="M58" s="3"/>
      <c r="N58" s="3"/>
      <c r="O58" s="2"/>
    </row>
    <row r="59" spans="1:15" x14ac:dyDescent="0.25">
      <c r="A59" s="3" t="s">
        <v>49</v>
      </c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/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/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 t="s">
        <v>50</v>
      </c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 t="s">
        <v>52</v>
      </c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/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5</v>
      </c>
      <c r="B67" s="3" t="s">
        <v>40</v>
      </c>
      <c r="C67" s="3" t="s">
        <v>6</v>
      </c>
      <c r="D67" s="3" t="s">
        <v>41</v>
      </c>
      <c r="E67" s="17" t="s">
        <v>42</v>
      </c>
      <c r="F67" s="3" t="s">
        <v>43</v>
      </c>
      <c r="G67" s="3" t="s">
        <v>34</v>
      </c>
      <c r="H67" s="3" t="s">
        <v>44</v>
      </c>
      <c r="I67" s="3" t="s">
        <v>35</v>
      </c>
      <c r="J67" s="3"/>
      <c r="K67" s="3"/>
      <c r="M67" s="3"/>
      <c r="N67" s="3"/>
      <c r="O67" s="2"/>
    </row>
    <row r="68" spans="1:15" x14ac:dyDescent="0.25">
      <c r="A68" s="3" t="s">
        <v>24</v>
      </c>
      <c r="B68" s="3">
        <v>2011</v>
      </c>
      <c r="C68" s="3">
        <v>2016</v>
      </c>
      <c r="D68" s="3">
        <v>0.80989999999999995</v>
      </c>
      <c r="E68" s="17">
        <v>0.64739999999999998</v>
      </c>
      <c r="F68" s="3">
        <v>1.0133000000000001</v>
      </c>
      <c r="G68" s="3">
        <v>0.1143</v>
      </c>
      <c r="H68" s="3">
        <v>6.5100000000000005E-2</v>
      </c>
      <c r="I68" s="3">
        <v>0.05</v>
      </c>
      <c r="J68" s="3"/>
      <c r="K68" s="3"/>
      <c r="M68" s="3"/>
      <c r="N68" s="3"/>
      <c r="O68" s="2"/>
    </row>
    <row r="69" spans="1:15" x14ac:dyDescent="0.25">
      <c r="A69" s="3" t="s">
        <v>25</v>
      </c>
      <c r="B69" s="3">
        <v>2011</v>
      </c>
      <c r="C69" s="3">
        <v>2016</v>
      </c>
      <c r="D69" s="3">
        <v>1.0568</v>
      </c>
      <c r="E69" s="17">
        <v>0.84470000000000001</v>
      </c>
      <c r="F69" s="3">
        <v>1.3221000000000001</v>
      </c>
      <c r="G69" s="3">
        <v>0.1143</v>
      </c>
      <c r="H69" s="3">
        <v>0.62880000000000003</v>
      </c>
      <c r="I69" s="3">
        <v>0.05</v>
      </c>
      <c r="J69" s="3"/>
      <c r="K69" s="3"/>
      <c r="M69" s="3"/>
      <c r="N69" s="3"/>
      <c r="O69" s="2"/>
    </row>
    <row r="70" spans="1:15" x14ac:dyDescent="0.25">
      <c r="A70" s="3" t="s">
        <v>26</v>
      </c>
      <c r="B70" s="3">
        <v>2011</v>
      </c>
      <c r="C70" s="3">
        <v>2016</v>
      </c>
      <c r="D70" s="3">
        <v>0.84499999999999997</v>
      </c>
      <c r="E70" s="17">
        <v>0.67549999999999999</v>
      </c>
      <c r="F70" s="3">
        <v>1.0570999999999999</v>
      </c>
      <c r="G70" s="3">
        <v>0.1143</v>
      </c>
      <c r="H70" s="3">
        <v>0.1406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27</v>
      </c>
      <c r="B71" s="3">
        <v>2011</v>
      </c>
      <c r="C71" s="3">
        <v>2016</v>
      </c>
      <c r="D71" s="3">
        <v>0.81850000000000001</v>
      </c>
      <c r="E71" s="17">
        <v>0.6542</v>
      </c>
      <c r="F71" s="3">
        <v>1.024</v>
      </c>
      <c r="G71" s="3">
        <v>0.1143</v>
      </c>
      <c r="H71" s="3">
        <v>7.9699999999999993E-2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28</v>
      </c>
      <c r="B72" s="3">
        <v>2011</v>
      </c>
      <c r="C72" s="3">
        <v>2016</v>
      </c>
      <c r="D72" s="3">
        <v>0.94359999999999999</v>
      </c>
      <c r="E72" s="17">
        <v>0.75390000000000001</v>
      </c>
      <c r="F72" s="3">
        <v>1.1812</v>
      </c>
      <c r="G72" s="3">
        <v>0.1145</v>
      </c>
      <c r="H72" s="3">
        <v>0.61260000000000003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29</v>
      </c>
      <c r="B73" s="3">
        <v>2011</v>
      </c>
      <c r="C73" s="3">
        <v>2016</v>
      </c>
      <c r="D73" s="3">
        <v>0.96050000000000002</v>
      </c>
      <c r="E73" s="17">
        <v>0.76780000000000004</v>
      </c>
      <c r="F73" s="3">
        <v>1.2015</v>
      </c>
      <c r="G73" s="3">
        <v>0.1142</v>
      </c>
      <c r="H73" s="3">
        <v>0.72409999999999997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/>
      <c r="B74" s="3"/>
      <c r="C74" s="3"/>
      <c r="D74" s="3"/>
      <c r="F74" s="3"/>
      <c r="G74" s="3"/>
      <c r="H74" s="3"/>
      <c r="I74" s="3"/>
      <c r="J74" s="3"/>
      <c r="K74" s="3"/>
      <c r="M74" s="3"/>
      <c r="N74" s="3"/>
      <c r="O74" s="2"/>
    </row>
    <row r="75" spans="1:15" x14ac:dyDescent="0.25">
      <c r="A75" s="3" t="s">
        <v>49</v>
      </c>
      <c r="B75" s="3"/>
      <c r="C75" s="3"/>
      <c r="D75" s="3"/>
      <c r="F75" s="3"/>
      <c r="G75" s="3"/>
      <c r="H75" s="3"/>
      <c r="I75" s="3"/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/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/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7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A6" sqref="A6:A11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52" t="s">
        <v>14</v>
      </c>
      <c r="C4" s="53"/>
      <c r="D4" s="53"/>
      <c r="E4" s="53"/>
      <c r="F4" s="53"/>
      <c r="G4" s="54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s">
        <v>3</v>
      </c>
      <c r="B6" s="23">
        <f>orig_data!L7</f>
        <v>0</v>
      </c>
      <c r="C6" s="23">
        <f>orig_data!L8</f>
        <v>0</v>
      </c>
      <c r="D6" s="23">
        <f>orig_data!L9</f>
        <v>0</v>
      </c>
      <c r="E6" s="23">
        <f>orig_data!L10</f>
        <v>0</v>
      </c>
      <c r="F6" s="23">
        <f>orig_data!L11</f>
        <v>0</v>
      </c>
      <c r="G6" s="23">
        <f>orig_data!L12</f>
        <v>0</v>
      </c>
    </row>
    <row r="7" spans="1:7" x14ac:dyDescent="0.25">
      <c r="A7" s="9" t="s">
        <v>21</v>
      </c>
      <c r="B7" s="24">
        <f>orig_data!L13</f>
        <v>0</v>
      </c>
      <c r="C7" s="24">
        <f>orig_data!L14</f>
        <v>0</v>
      </c>
      <c r="D7" s="24">
        <f>orig_data!L15</f>
        <v>0</v>
      </c>
      <c r="E7" s="24">
        <f>orig_data!L16</f>
        <v>0</v>
      </c>
      <c r="F7" s="24">
        <f>orig_data!L17</f>
        <v>0</v>
      </c>
      <c r="G7" s="24">
        <f>orig_data!L18</f>
        <v>0</v>
      </c>
    </row>
    <row r="8" spans="1:7" x14ac:dyDescent="0.25">
      <c r="A8" s="9" t="s">
        <v>2</v>
      </c>
      <c r="B8" s="24">
        <f>orig_data!L19</f>
        <v>0</v>
      </c>
      <c r="C8" s="24">
        <f>orig_data!L20</f>
        <v>0</v>
      </c>
      <c r="D8" s="24">
        <f>orig_data!L21</f>
        <v>0</v>
      </c>
      <c r="E8" s="24">
        <f>orig_data!L22</f>
        <v>0</v>
      </c>
      <c r="F8" s="24">
        <f>orig_data!L23</f>
        <v>0</v>
      </c>
      <c r="G8" s="24">
        <f>orig_data!L24</f>
        <v>0</v>
      </c>
    </row>
    <row r="9" spans="1:7" x14ac:dyDescent="0.25">
      <c r="A9" s="9" t="s">
        <v>16</v>
      </c>
      <c r="B9" s="24">
        <f>orig_data!L25</f>
        <v>0</v>
      </c>
      <c r="C9" s="24">
        <f>orig_data!L26</f>
        <v>0</v>
      </c>
      <c r="D9" s="24">
        <f>orig_data!L27</f>
        <v>0</v>
      </c>
      <c r="E9" s="24">
        <f>orig_data!L28</f>
        <v>0</v>
      </c>
      <c r="F9" s="24">
        <f>orig_data!L29</f>
        <v>0</v>
      </c>
      <c r="G9" s="24">
        <f>orig_data!L30</f>
        <v>0</v>
      </c>
    </row>
    <row r="10" spans="1:7" x14ac:dyDescent="0.25">
      <c r="A10" s="9" t="s">
        <v>15</v>
      </c>
      <c r="B10" s="24">
        <f>orig_data!L31</f>
        <v>1</v>
      </c>
      <c r="C10" s="24">
        <f>orig_data!L32</f>
        <v>0</v>
      </c>
      <c r="D10" s="24">
        <f>orig_data!L33</f>
        <v>0</v>
      </c>
      <c r="E10" s="24">
        <f>orig_data!L34</f>
        <v>1</v>
      </c>
      <c r="F10" s="24">
        <f>orig_data!L35</f>
        <v>1</v>
      </c>
      <c r="G10" s="24">
        <f>orig_data!L36</f>
        <v>1</v>
      </c>
    </row>
    <row r="11" spans="1:7" ht="15.75" thickBot="1" x14ac:dyDescent="0.3">
      <c r="A11" s="10" t="s">
        <v>1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G18" sqref="G18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45</v>
      </c>
    </row>
    <row r="2" spans="1:19" x14ac:dyDescent="0.25">
      <c r="B2" s="55">
        <v>2011</v>
      </c>
      <c r="C2" s="55"/>
      <c r="D2" s="55"/>
      <c r="E2" s="55">
        <v>2012</v>
      </c>
      <c r="F2" s="55"/>
      <c r="G2" s="55"/>
      <c r="H2" s="55">
        <v>2013</v>
      </c>
      <c r="I2" s="55"/>
      <c r="J2" s="55"/>
      <c r="K2" s="55">
        <v>2014</v>
      </c>
      <c r="L2" s="55"/>
      <c r="M2" s="55"/>
      <c r="N2" s="55">
        <v>2015</v>
      </c>
      <c r="O2" s="55"/>
      <c r="P2" s="55"/>
      <c r="Q2" s="55">
        <v>2016</v>
      </c>
      <c r="R2" s="55"/>
      <c r="S2" s="55"/>
    </row>
    <row r="3" spans="1:19" x14ac:dyDescent="0.25">
      <c r="B3" s="3" t="s">
        <v>46</v>
      </c>
      <c r="C3" s="3" t="s">
        <v>47</v>
      </c>
      <c r="D3" s="3" t="s">
        <v>48</v>
      </c>
      <c r="E3" s="3" t="s">
        <v>46</v>
      </c>
      <c r="F3" s="3" t="s">
        <v>47</v>
      </c>
      <c r="G3" s="3" t="s">
        <v>48</v>
      </c>
      <c r="H3" s="3" t="s">
        <v>46</v>
      </c>
      <c r="I3" s="3" t="s">
        <v>47</v>
      </c>
      <c r="J3" s="3" t="s">
        <v>48</v>
      </c>
      <c r="K3" s="3" t="s">
        <v>46</v>
      </c>
      <c r="L3" s="3" t="s">
        <v>47</v>
      </c>
      <c r="M3" s="3" t="s">
        <v>48</v>
      </c>
      <c r="N3" s="3" t="s">
        <v>46</v>
      </c>
      <c r="O3" s="3" t="s">
        <v>47</v>
      </c>
      <c r="P3" s="3" t="s">
        <v>48</v>
      </c>
      <c r="Q3" s="3" t="s">
        <v>46</v>
      </c>
      <c r="R3" s="3" t="s">
        <v>47</v>
      </c>
      <c r="S3" s="3" t="s">
        <v>48</v>
      </c>
    </row>
    <row r="4" spans="1:19" x14ac:dyDescent="0.25">
      <c r="A4" s="3" t="s">
        <v>3</v>
      </c>
      <c r="B4" s="19" t="str">
        <f>FIXED(orig_data!H7,2)</f>
        <v>0.96</v>
      </c>
      <c r="C4" s="19" t="str">
        <f>FIXED(orig_data!I7,2)</f>
        <v>0.76</v>
      </c>
      <c r="D4" s="19" t="str">
        <f>FIXED(orig_data!J7,2)</f>
        <v>1.20</v>
      </c>
      <c r="E4" s="19" t="str">
        <f>FIXED(orig_data!H8,2)</f>
        <v>0.97</v>
      </c>
      <c r="F4" s="19" t="str">
        <f>FIXED(orig_data!I8,2)</f>
        <v>0.78</v>
      </c>
      <c r="G4" s="19" t="str">
        <f>FIXED(orig_data!J8,2)</f>
        <v>1.21</v>
      </c>
      <c r="H4" s="19" t="str">
        <f>FIXED(orig_data!H9,2)</f>
        <v>1.03</v>
      </c>
      <c r="I4" s="19" t="str">
        <f>FIXED(orig_data!I9,2)</f>
        <v>0.82</v>
      </c>
      <c r="J4" s="19" t="str">
        <f>FIXED(orig_data!J9,2)</f>
        <v>1.29</v>
      </c>
      <c r="K4" s="19" t="str">
        <f>FIXED(orig_data!H10,2)</f>
        <v>0.94</v>
      </c>
      <c r="L4" s="19" t="str">
        <f>FIXED(orig_data!I10,2)</f>
        <v>0.75</v>
      </c>
      <c r="M4" s="19" t="str">
        <f>FIXED(orig_data!J10,2)</f>
        <v>1.17</v>
      </c>
      <c r="N4" s="19" t="str">
        <f>FIXED(orig_data!H11,2)</f>
        <v>0.85</v>
      </c>
      <c r="O4" s="19" t="str">
        <f>FIXED(orig_data!I11,2)</f>
        <v>0.68</v>
      </c>
      <c r="P4" s="19" t="str">
        <f>FIXED(orig_data!J11,2)</f>
        <v>1.07</v>
      </c>
      <c r="Q4" s="19" t="str">
        <f>FIXED(orig_data!H12,2)</f>
        <v>0.81</v>
      </c>
      <c r="R4" s="19" t="str">
        <f>FIXED(orig_data!I12,2)</f>
        <v>0.64</v>
      </c>
      <c r="S4" s="19" t="str">
        <f>FIXED(orig_data!J12,2)</f>
        <v>1.01</v>
      </c>
    </row>
    <row r="5" spans="1:19" x14ac:dyDescent="0.25">
      <c r="A5" s="3" t="s">
        <v>21</v>
      </c>
      <c r="B5" s="19" t="str">
        <f>FIXED(orig_data!H13,2)</f>
        <v>1.00</v>
      </c>
      <c r="C5" s="19" t="str">
        <f>FIXED(orig_data!I13,2)</f>
        <v>0.80</v>
      </c>
      <c r="D5" s="19" t="str">
        <f>FIXED(orig_data!J13,2)</f>
        <v>1.25</v>
      </c>
      <c r="E5" s="19" t="str">
        <f>FIXED(orig_data!H14,2)</f>
        <v>1.06</v>
      </c>
      <c r="F5" s="19" t="str">
        <f>FIXED(orig_data!I14,2)</f>
        <v>0.85</v>
      </c>
      <c r="G5" s="19" t="str">
        <f>FIXED(orig_data!J14,2)</f>
        <v>1.33</v>
      </c>
      <c r="H5" s="19" t="str">
        <f>FIXED(orig_data!H15,2)</f>
        <v>0.99</v>
      </c>
      <c r="I5" s="19" t="str">
        <f>FIXED(orig_data!I15,2)</f>
        <v>0.79</v>
      </c>
      <c r="J5" s="19" t="str">
        <f>FIXED(orig_data!J15,2)</f>
        <v>1.24</v>
      </c>
      <c r="K5" s="19" t="str">
        <f>FIXED(orig_data!H16,2)</f>
        <v>1.01</v>
      </c>
      <c r="L5" s="19" t="str">
        <f>FIXED(orig_data!I16,2)</f>
        <v>0.81</v>
      </c>
      <c r="M5" s="19" t="str">
        <f>FIXED(orig_data!J16,2)</f>
        <v>1.26</v>
      </c>
      <c r="N5" s="19" t="str">
        <f>FIXED(orig_data!H17,2)</f>
        <v>1.06</v>
      </c>
      <c r="O5" s="19" t="str">
        <f>FIXED(orig_data!I17,2)</f>
        <v>0.84</v>
      </c>
      <c r="P5" s="19" t="str">
        <f>FIXED(orig_data!J17,2)</f>
        <v>1.32</v>
      </c>
      <c r="Q5" s="19" t="str">
        <f>FIXED(orig_data!H18,2)</f>
        <v>1.10</v>
      </c>
      <c r="R5" s="19" t="str">
        <f>FIXED(orig_data!I18,2)</f>
        <v>0.88</v>
      </c>
      <c r="S5" s="19" t="str">
        <f>FIXED(orig_data!J18,2)</f>
        <v>1.38</v>
      </c>
    </row>
    <row r="6" spans="1:19" x14ac:dyDescent="0.25">
      <c r="A6" s="3" t="s">
        <v>2</v>
      </c>
      <c r="B6" s="19" t="str">
        <f>FIXED(orig_data!H19,2)</f>
        <v>1.04</v>
      </c>
      <c r="C6" s="19" t="str">
        <f>FIXED(orig_data!I19,2)</f>
        <v>0.83</v>
      </c>
      <c r="D6" s="19" t="str">
        <f>FIXED(orig_data!J19,2)</f>
        <v>1.31</v>
      </c>
      <c r="E6" s="19" t="str">
        <f>FIXED(orig_data!H20,2)</f>
        <v>0.92</v>
      </c>
      <c r="F6" s="19" t="str">
        <f>FIXED(orig_data!I20,2)</f>
        <v>0.73</v>
      </c>
      <c r="G6" s="19" t="str">
        <f>FIXED(orig_data!J20,2)</f>
        <v>1.15</v>
      </c>
      <c r="H6" s="19" t="str">
        <f>FIXED(orig_data!H21,2)</f>
        <v>0.94</v>
      </c>
      <c r="I6" s="19" t="str">
        <f>FIXED(orig_data!I21,2)</f>
        <v>0.75</v>
      </c>
      <c r="J6" s="19" t="str">
        <f>FIXED(orig_data!J21,2)</f>
        <v>1.17</v>
      </c>
      <c r="K6" s="19" t="str">
        <f>FIXED(orig_data!H22,2)</f>
        <v>1.01</v>
      </c>
      <c r="L6" s="19" t="str">
        <f>FIXED(orig_data!I22,2)</f>
        <v>0.81</v>
      </c>
      <c r="M6" s="19" t="str">
        <f>FIXED(orig_data!J22,2)</f>
        <v>1.26</v>
      </c>
      <c r="N6" s="19" t="str">
        <f>FIXED(orig_data!H23,2)</f>
        <v>1.04</v>
      </c>
      <c r="O6" s="19" t="str">
        <f>FIXED(orig_data!I23,2)</f>
        <v>0.83</v>
      </c>
      <c r="P6" s="19" t="str">
        <f>FIXED(orig_data!J23,2)</f>
        <v>1.31</v>
      </c>
      <c r="Q6" s="19" t="str">
        <f>FIXED(orig_data!H24,2)</f>
        <v>0.92</v>
      </c>
      <c r="R6" s="19" t="str">
        <f>FIXED(orig_data!I24,2)</f>
        <v>0.73</v>
      </c>
      <c r="S6" s="19" t="str">
        <f>FIXED(orig_data!J24,2)</f>
        <v>1.15</v>
      </c>
    </row>
    <row r="7" spans="1:19" x14ac:dyDescent="0.25">
      <c r="A7" s="3" t="s">
        <v>16</v>
      </c>
      <c r="B7" s="19" t="str">
        <f>FIXED(orig_data!H25,2)</f>
        <v>0.96</v>
      </c>
      <c r="C7" s="19" t="str">
        <f>FIXED(orig_data!I25,2)</f>
        <v>0.77</v>
      </c>
      <c r="D7" s="19" t="str">
        <f>FIXED(orig_data!J25,2)</f>
        <v>1.21</v>
      </c>
      <c r="E7" s="19" t="str">
        <f>FIXED(orig_data!H26,2)</f>
        <v>0.87</v>
      </c>
      <c r="F7" s="19" t="str">
        <f>FIXED(orig_data!I26,2)</f>
        <v>0.69</v>
      </c>
      <c r="G7" s="19" t="str">
        <f>FIXED(orig_data!J26,2)</f>
        <v>1.08</v>
      </c>
      <c r="H7" s="19" t="str">
        <f>FIXED(orig_data!H27,2)</f>
        <v>0.96</v>
      </c>
      <c r="I7" s="19" t="str">
        <f>FIXED(orig_data!I27,2)</f>
        <v>0.77</v>
      </c>
      <c r="J7" s="19" t="str">
        <f>FIXED(orig_data!J27,2)</f>
        <v>1.20</v>
      </c>
      <c r="K7" s="19" t="str">
        <f>FIXED(orig_data!H28,2)</f>
        <v>0.88</v>
      </c>
      <c r="L7" s="19" t="str">
        <f>FIXED(orig_data!I28,2)</f>
        <v>0.70</v>
      </c>
      <c r="M7" s="19" t="str">
        <f>FIXED(orig_data!J28,2)</f>
        <v>1.10</v>
      </c>
      <c r="N7" s="19" t="str">
        <f>FIXED(orig_data!H29,2)</f>
        <v>0.85</v>
      </c>
      <c r="O7" s="19" t="str">
        <f>FIXED(orig_data!I29,2)</f>
        <v>0.68</v>
      </c>
      <c r="P7" s="19" t="str">
        <f>FIXED(orig_data!J29,2)</f>
        <v>1.06</v>
      </c>
      <c r="Q7" s="19" t="str">
        <f>FIXED(orig_data!H30,2)</f>
        <v>0.82</v>
      </c>
      <c r="R7" s="19" t="str">
        <f>FIXED(orig_data!I30,2)</f>
        <v>0.66</v>
      </c>
      <c r="S7" s="19" t="str">
        <f>FIXED(orig_data!J30,2)</f>
        <v>1.03</v>
      </c>
    </row>
    <row r="8" spans="1:19" x14ac:dyDescent="0.25">
      <c r="A8" s="3" t="s">
        <v>15</v>
      </c>
      <c r="B8" s="19" t="str">
        <f>FIXED(orig_data!H31,2)</f>
        <v>0.70</v>
      </c>
      <c r="C8" s="19" t="str">
        <f>FIXED(orig_data!I31,2)</f>
        <v>0.56</v>
      </c>
      <c r="D8" s="19" t="str">
        <f>FIXED(orig_data!J31,2)</f>
        <v>0.88</v>
      </c>
      <c r="E8" s="19" t="str">
        <f>FIXED(orig_data!H32,2)</f>
        <v>0.76</v>
      </c>
      <c r="F8" s="19" t="str">
        <f>FIXED(orig_data!I32,2)</f>
        <v>0.60</v>
      </c>
      <c r="G8" s="19" t="str">
        <f>FIXED(orig_data!J32,2)</f>
        <v>0.95</v>
      </c>
      <c r="H8" s="19" t="str">
        <f>FIXED(orig_data!H33,2)</f>
        <v>0.86</v>
      </c>
      <c r="I8" s="19" t="str">
        <f>FIXED(orig_data!I33,2)</f>
        <v>0.69</v>
      </c>
      <c r="J8" s="19" t="str">
        <f>FIXED(orig_data!J33,2)</f>
        <v>1.07</v>
      </c>
      <c r="K8" s="19" t="str">
        <f>FIXED(orig_data!H34,2)</f>
        <v>0.69</v>
      </c>
      <c r="L8" s="19" t="str">
        <f>FIXED(orig_data!I34,2)</f>
        <v>0.55</v>
      </c>
      <c r="M8" s="19" t="str">
        <f>FIXED(orig_data!J34,2)</f>
        <v>0.86</v>
      </c>
      <c r="N8" s="19" t="str">
        <f>FIXED(orig_data!H35,2)</f>
        <v>0.74</v>
      </c>
      <c r="O8" s="19" t="str">
        <f>FIXED(orig_data!I35,2)</f>
        <v>0.59</v>
      </c>
      <c r="P8" s="19" t="str">
        <f>FIXED(orig_data!J35,2)</f>
        <v>0.92</v>
      </c>
      <c r="Q8" s="19" t="str">
        <f>FIXED(orig_data!H36,2)</f>
        <v>0.69</v>
      </c>
      <c r="R8" s="19" t="str">
        <f>FIXED(orig_data!I36,2)</f>
        <v>0.55</v>
      </c>
      <c r="S8" s="19" t="str">
        <f>FIXED(orig_data!J36,2)</f>
        <v>0.87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1BB5D7-8DBB-4256-AFE8-FB888CF5CC47}"/>
</file>

<file path=customXml/itemProps2.xml><?xml version="1.0" encoding="utf-8"?>
<ds:datastoreItem xmlns:ds="http://schemas.openxmlformats.org/officeDocument/2006/customXml" ds:itemID="{DC481A74-9689-44DE-8E5D-428E3C476ACC}">
  <ds:schemaRefs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175f2bb9-7ea2-4dfb-aa70-2a37afa654a9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6070ECD-9B0E-4E37-B58B-F0126FA242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Suppl_relrt</vt:lpstr>
      <vt:lpstr>fig_tbldata</vt:lpstr>
      <vt:lpstr>tbl_sig</vt:lpstr>
      <vt:lpstr>orig_data</vt:lpstr>
      <vt:lpstr>tbl_sig_relrt</vt:lpstr>
      <vt:lpstr>tbl_data_relrt</vt:lpstr>
      <vt:lpstr>Figure_Kids_prevalence_rate Col</vt:lpstr>
      <vt:lpstr>Figure_Adult_prevalence_rat Col</vt:lpstr>
      <vt:lpstr>FigureReport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2021-04-07T18:47:03Z</cp:lastPrinted>
  <dcterms:created xsi:type="dcterms:W3CDTF">2014-12-05T20:46:10Z</dcterms:created>
  <dcterms:modified xsi:type="dcterms:W3CDTF">2021-06-25T19:20:16Z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